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mwawrzyniak002\Downloads\"/>
    </mc:Choice>
  </mc:AlternateContent>
  <xr:revisionPtr revIDLastSave="0" documentId="8_{DAF5919E-4556-46C9-9984-37B9F0BA3A26}" xr6:coauthVersionLast="45" xr6:coauthVersionMax="45" xr10:uidLastSave="{00000000-0000-0000-0000-000000000000}"/>
  <bookViews>
    <workbookView xWindow="-120" yWindow="-120" windowWidth="29040" windowHeight="15840" tabRatio="835" xr2:uid="{00000000-000D-0000-FFFF-FFFF00000000}"/>
  </bookViews>
  <sheets>
    <sheet name="Overview" sheetId="15" r:id="rId1"/>
    <sheet name="Eligible and Ineligible Revenue" sheetId="16" r:id="rId2"/>
    <sheet name="Calculator" sheetId="1" r:id="rId3"/>
    <sheet name="2020 Revenue_Actual_Revenue" sheetId="13" r:id="rId4"/>
    <sheet name="2019 Revenue Statement" sheetId="9" r:id="rId5"/>
    <sheet name="2018 Revenue Statement" sheetId="10" r:id="rId6"/>
    <sheet name="2017 Revenue Statement" sheetId="11" r:id="rId7"/>
    <sheet name="2016 Revenue Statement" sheetId="12" r:id="rId8"/>
  </sheets>
  <externalReferences>
    <externalReference r:id="rId9"/>
  </externalReferences>
  <definedNames>
    <definedName name="Base_Year">'[1]Loss Revenue Calculator'!$D$6</definedName>
    <definedName name="December_31__2020">'[1]Loss Revenue Calculator'!$B$14</definedName>
    <definedName name="December_31__2021">'[1]Loss Revenue Calculator'!$B$15</definedName>
    <definedName name="December_31__2022">'[1]Loss Revenue Calculator'!$B$16</definedName>
    <definedName name="December_31__2023">'[1]Loss Revenue Calculator'!$B$17</definedName>
    <definedName name="Fiscal_Year_End_Date">'[1]Loss Revenue Calculator'!$D$10</definedName>
    <definedName name="Growth_Adjustment">'[1]Loss Revenue Calculator'!$D$8</definedName>
    <definedName name="Revenue_Jan_1__2020___Dec_31__2020">'[1]Loss Revenue Calculator'!$C$20</definedName>
    <definedName name="Revenue_Jan_1__2021___Dec_31__2021">'[1]Loss Revenue Calculator'!$C$21</definedName>
    <definedName name="Revenue_Jan_1__2022___Dec_31__2022">'[1]Loss Revenue Calculator'!$C$22</definedName>
    <definedName name="Revenue_Jan_1_2023___Dec_31__2023">'[1]Loss Revenue Calculator'!$C$23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 r="C77" i="13" l="1"/>
  <c r="C76" i="13"/>
  <c r="C77" i="12" l="1"/>
  <c r="C76" i="12"/>
  <c r="C77" i="11"/>
  <c r="C76" i="11"/>
  <c r="C77" i="10"/>
  <c r="C76" i="10"/>
  <c r="C76" i="9"/>
  <c r="C77" i="9"/>
  <c r="C6" i="1" l="1"/>
  <c r="C19" i="1"/>
  <c r="C20" i="1"/>
  <c r="C18" i="1"/>
  <c r="C21" i="1"/>
  <c r="F9" i="1"/>
  <c r="G9" i="1" s="1"/>
  <c r="H9" i="1" s="1"/>
  <c r="D19" i="1" l="1"/>
  <c r="E19" i="1" s="1"/>
  <c r="D20" i="1"/>
  <c r="E20" i="1" s="1"/>
  <c r="D21" i="1"/>
  <c r="E21" i="1" s="1"/>
  <c r="E22" i="1" l="1"/>
  <c r="C7" i="1" s="1"/>
  <c r="E10" i="1" s="1"/>
  <c r="E12" i="1" l="1"/>
  <c r="L25" i="1" s="1"/>
  <c r="H10" i="1"/>
  <c r="H14" i="1" l="1"/>
  <c r="F10" i="1"/>
  <c r="F11" i="1" l="1"/>
  <c r="G11" i="1" s="1"/>
  <c r="G10" i="1"/>
  <c r="F12" i="1" l="1"/>
  <c r="L26" i="1" s="1"/>
  <c r="G12" i="1"/>
  <c r="H11" i="1" l="1"/>
  <c r="H12" i="1" s="1"/>
  <c r="L27"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Kluge</author>
  </authors>
  <commentList>
    <comment ref="C6" authorId="0" shapeId="0" xr:uid="{B51E2D49-F4C3-4FED-A11C-CBCECA1815B9}">
      <text>
        <r>
          <rPr>
            <sz val="9"/>
            <color indexed="81"/>
            <rFont val="Arial"/>
            <family val="2"/>
          </rPr>
          <t>This cell is linked to C77 on the '2019 Revenue Statement' Tab</t>
        </r>
      </text>
    </comment>
    <comment ref="E11" authorId="0" shapeId="0" xr:uid="{5011748B-1888-41A2-9973-CDFE3F6BBD01}">
      <text>
        <r>
          <rPr>
            <sz val="9"/>
            <color indexed="81"/>
            <rFont val="Arial"/>
            <family val="2"/>
          </rPr>
          <t xml:space="preserve">Input </t>
        </r>
        <r>
          <rPr>
            <u/>
            <sz val="9"/>
            <color indexed="81"/>
            <rFont val="Arial"/>
            <family val="2"/>
          </rPr>
          <t>actual general revenue collected during 12-month period</t>
        </r>
        <r>
          <rPr>
            <sz val="9"/>
            <color indexed="81"/>
            <rFont val="Arial"/>
            <family val="2"/>
          </rPr>
          <t xml:space="preserve"> ending on each calculation date (i.e. actual revenue collected in the 2020 calendar year for December 31, 2020 calculation date).  Cell can be linked to cell C77 tab '2020 Revenue_Actual_Revenue' </t>
        </r>
      </text>
    </comment>
    <comment ref="H14" authorId="0" shapeId="0" xr:uid="{16F3294E-FBCB-4A4B-A6B2-9F12FD7053F1}">
      <text>
        <r>
          <rPr>
            <sz val="9"/>
            <color indexed="81"/>
            <rFont val="Arial"/>
            <family val="2"/>
          </rPr>
          <t xml:space="preserve">Growth percentage automatically calculated to simulate a 'full revenue recovery' by setting 2023 actual revenue equal to 2023 counterfactual revenue.
This growth rate is then used to calculate forecasts for </t>
        </r>
        <r>
          <rPr>
            <u/>
            <sz val="9"/>
            <color indexed="81"/>
            <rFont val="Arial"/>
            <family val="2"/>
          </rPr>
          <t>actual revenue</t>
        </r>
        <r>
          <rPr>
            <sz val="9"/>
            <color indexed="81"/>
            <rFont val="Arial"/>
            <family val="2"/>
          </rPr>
          <t xml:space="preserve"> for 2021 and 2022 (F11 and G11).
Eventual manual input for Cells F11, G11, and H11 should be based on actual revenue collected in 2021, 2022, and 2023.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 Kluge</author>
  </authors>
  <commentList>
    <comment ref="C5" authorId="0" shapeId="0" xr:uid="{E83E4339-2B00-4F69-9086-B4B0CAF4D33E}">
      <text>
        <r>
          <rPr>
            <b/>
            <sz val="12"/>
            <color indexed="81"/>
            <rFont val="Arial"/>
            <family val="2"/>
          </rPr>
          <t xml:space="preserve">Input </t>
        </r>
        <r>
          <rPr>
            <b/>
            <u/>
            <sz val="12"/>
            <color indexed="81"/>
            <rFont val="Arial"/>
            <family val="2"/>
          </rPr>
          <t>actual general revenue collected during 12-month period</t>
        </r>
        <r>
          <rPr>
            <b/>
            <sz val="12"/>
            <color indexed="81"/>
            <rFont val="Arial"/>
            <family val="2"/>
          </rPr>
          <t xml:space="preserve"> ending on each calculation date (i.e. actual revenue collected in calendar year 2020 for December 31, 2020 calculation date)</t>
        </r>
      </text>
    </comment>
    <comment ref="C77" authorId="0" shapeId="0" xr:uid="{B36A6E9A-18BC-467B-BFAA-822041F0C5B4}">
      <text>
        <r>
          <rPr>
            <b/>
            <sz val="9"/>
            <color indexed="81"/>
            <rFont val="Tahoma"/>
            <family val="2"/>
          </rPr>
          <t xml:space="preserve">This cell </t>
        </r>
        <r>
          <rPr>
            <b/>
            <u/>
            <sz val="9"/>
            <color indexed="81"/>
            <rFont val="Tahoma"/>
            <family val="2"/>
          </rPr>
          <t>can</t>
        </r>
        <r>
          <rPr>
            <b/>
            <sz val="9"/>
            <color indexed="81"/>
            <rFont val="Tahoma"/>
            <family val="2"/>
          </rPr>
          <t xml:space="preserve"> be linked to E11 on the 'Calculator' Tab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 Kluge</author>
  </authors>
  <commentList>
    <comment ref="C77" authorId="0" shapeId="0" xr:uid="{8F40F0F6-A00A-4F1C-A865-5BC75D13250A}">
      <text>
        <r>
          <rPr>
            <b/>
            <sz val="9"/>
            <color indexed="81"/>
            <rFont val="Tahoma"/>
            <family val="2"/>
          </rPr>
          <t>This cell is linked to C6 and C21 on the 'Calculator' Tab</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Alex Kluge</author>
  </authors>
  <commentList>
    <comment ref="C77" authorId="0" shapeId="0" xr:uid="{7910609E-6EE2-4D3E-B94E-EC73BED47376}">
      <text>
        <r>
          <rPr>
            <b/>
            <sz val="9"/>
            <color indexed="81"/>
            <rFont val="Tahoma"/>
            <family val="2"/>
          </rPr>
          <t xml:space="preserve">This cell is linked to C20 on the 'Calculator' Tab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Alex Kluge</author>
  </authors>
  <commentList>
    <comment ref="C77" authorId="0" shapeId="0" xr:uid="{91959D5A-4F0F-4932-A583-82F81891EAF3}">
      <text>
        <r>
          <rPr>
            <b/>
            <sz val="9"/>
            <color indexed="81"/>
            <rFont val="Tahoma"/>
            <family val="2"/>
          </rPr>
          <t xml:space="preserve">This cell is linked to C19 on the 'Calculator' Tab
</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Alex Kluge</author>
  </authors>
  <commentList>
    <comment ref="C77" authorId="0" shapeId="0" xr:uid="{E7AFF143-9414-48D9-8BEC-AFB0B4C27ACE}">
      <text>
        <r>
          <rPr>
            <b/>
            <sz val="9"/>
            <color indexed="81"/>
            <rFont val="Tahoma"/>
            <family val="2"/>
          </rPr>
          <t xml:space="preserve">This cell is linked to C18 on the 'Calculator' Tab
</t>
        </r>
        <r>
          <rPr>
            <sz val="9"/>
            <color indexed="81"/>
            <rFont val="Tahoma"/>
            <family val="2"/>
          </rPr>
          <t xml:space="preserve">
</t>
        </r>
      </text>
    </comment>
  </commentList>
</comments>
</file>

<file path=xl/sharedStrings.xml><?xml version="1.0" encoding="utf-8"?>
<sst xmlns="http://schemas.openxmlformats.org/spreadsheetml/2006/main" count="767" uniqueCount="152">
  <si>
    <t>Growth Rate</t>
  </si>
  <si>
    <t>A</t>
  </si>
  <si>
    <t>B</t>
  </si>
  <si>
    <t>X</t>
  </si>
  <si>
    <t>Counterfactual Revenue</t>
  </si>
  <si>
    <t>Months elapsed since base year</t>
  </si>
  <si>
    <t>Actual revenue for the period</t>
  </si>
  <si>
    <t>Y</t>
  </si>
  <si>
    <t>Year</t>
  </si>
  <si>
    <t>Change</t>
  </si>
  <si>
    <t>% change</t>
  </si>
  <si>
    <t>Revenue Loss</t>
  </si>
  <si>
    <t>Total</t>
  </si>
  <si>
    <t>Income Tax</t>
  </si>
  <si>
    <t xml:space="preserve">ARPA Revenue Loss Calculation </t>
  </si>
  <si>
    <t>Legend</t>
  </si>
  <si>
    <t>Manual Input Needed</t>
  </si>
  <si>
    <t>Property Tax</t>
  </si>
  <si>
    <t>Forecast (For planning purposes only)</t>
  </si>
  <si>
    <t xml:space="preserve">Yearly Growth Rate For 2023 Full Recovery </t>
  </si>
  <si>
    <t xml:space="preserve">Taxes </t>
  </si>
  <si>
    <t xml:space="preserve">Amount of tax collections for all taxes imposed by the government.  </t>
  </si>
  <si>
    <t>Sales and Gross Receipts Tax</t>
  </si>
  <si>
    <t>General Sales and Use Tax</t>
  </si>
  <si>
    <t xml:space="preserve">Selective Sales Tax </t>
  </si>
  <si>
    <t>Alcoholic Beverage</t>
  </si>
  <si>
    <t>Amusements Sales Tax</t>
  </si>
  <si>
    <t>Motor Fuels Sales Tax</t>
  </si>
  <si>
    <t>Parimutuels Tax</t>
  </si>
  <si>
    <t>Public Utilities Sales Tax</t>
  </si>
  <si>
    <t>Tobacco Products Tax</t>
  </si>
  <si>
    <t>Other Sales Tax</t>
  </si>
  <si>
    <t>Licensing and Permit Taxes</t>
  </si>
  <si>
    <t>Alcoholic Beverage Licensing and Permits</t>
  </si>
  <si>
    <t>Building/Construction Permits</t>
  </si>
  <si>
    <t>Amusements Licensing and Permits</t>
  </si>
  <si>
    <t>Motor Vehicles Licensing and Permits</t>
  </si>
  <si>
    <t>Public Utilities Licensing and Permits</t>
  </si>
  <si>
    <t>Occupation and Business Licensing and Permits</t>
  </si>
  <si>
    <t>Other Licensing and Permits</t>
  </si>
  <si>
    <t>Individual Income Tax</t>
  </si>
  <si>
    <t>Corporate Income Tax</t>
  </si>
  <si>
    <t xml:space="preserve">License and Permit Tax </t>
  </si>
  <si>
    <t>Amusements</t>
  </si>
  <si>
    <t>Motor Vehicles</t>
  </si>
  <si>
    <t xml:space="preserve">Public Utilities </t>
  </si>
  <si>
    <t>Occupational and Business Licenses</t>
  </si>
  <si>
    <t xml:space="preserve">Other Selective Sales </t>
  </si>
  <si>
    <t>Other Taxes</t>
  </si>
  <si>
    <t>Death and Gift Tax</t>
  </si>
  <si>
    <t>Documentary and Stock Transfer Tax</t>
  </si>
  <si>
    <t>Severance Tax</t>
  </si>
  <si>
    <t>Other</t>
  </si>
  <si>
    <t>Intergovernmental Revenue</t>
  </si>
  <si>
    <t xml:space="preserve">Amount of revenue in form of grants, share of taxes imposed by others, PILOTs, or reimbursement for services </t>
  </si>
  <si>
    <t>From Other Local Governments</t>
  </si>
  <si>
    <t>From the State</t>
  </si>
  <si>
    <t>From the Federal Government</t>
  </si>
  <si>
    <t>N</t>
  </si>
  <si>
    <t xml:space="preserve">From the State and Financed from Federal Grants </t>
  </si>
  <si>
    <t xml:space="preserve">Other Revenue </t>
  </si>
  <si>
    <t>Amount of other revenue excluding any refunds or transfers between funds</t>
  </si>
  <si>
    <t xml:space="preserve">Utility Sales Revenue </t>
  </si>
  <si>
    <t xml:space="preserve">Water Supply System </t>
  </si>
  <si>
    <t>Electric Power System</t>
  </si>
  <si>
    <t xml:space="preserve">Gas Supply System </t>
  </si>
  <si>
    <t xml:space="preserve">Transit or Bus System </t>
  </si>
  <si>
    <t>User Charges and Fees</t>
  </si>
  <si>
    <t>Sewerage Charges</t>
  </si>
  <si>
    <t>Refuse Collection, Disposal, and Recycling Charges</t>
  </si>
  <si>
    <t>Parks and Recreation Charges</t>
  </si>
  <si>
    <t>Airports</t>
  </si>
  <si>
    <t>Hospital Charges</t>
  </si>
  <si>
    <t xml:space="preserve">Parking Facilities </t>
  </si>
  <si>
    <t>Housing Project Rentals</t>
  </si>
  <si>
    <t>Highways and Other Roads</t>
  </si>
  <si>
    <t xml:space="preserve">Sea and Inland Port Facilities </t>
  </si>
  <si>
    <t>Miscellaneous Commercial Activities Operated</t>
  </si>
  <si>
    <t>Other Revenue</t>
  </si>
  <si>
    <t>Special Assessments</t>
  </si>
  <si>
    <t>Receipts from Sale of Property and Other Capital Assets</t>
  </si>
  <si>
    <t>Proceeds from Issuance of Debt</t>
  </si>
  <si>
    <t>Interest Earnings</t>
  </si>
  <si>
    <t>Fines and Forfeitures</t>
  </si>
  <si>
    <t>Rents</t>
  </si>
  <si>
    <t>Royalties</t>
  </si>
  <si>
    <t>Private Donations</t>
  </si>
  <si>
    <t>Sale of Retail or Wholesale Liquor</t>
  </si>
  <si>
    <t>Trust Revenue</t>
  </si>
  <si>
    <t>Refunds and Other Correcting Transactions</t>
  </si>
  <si>
    <t>Miscellaneous Other Revenue</t>
  </si>
  <si>
    <t>Total Actual 2016 Revenue</t>
  </si>
  <si>
    <t>Total Actual 2017 Revenue</t>
  </si>
  <si>
    <t>Total Actual 2018 Revenue</t>
  </si>
  <si>
    <t>Total Base Year Revenue</t>
  </si>
  <si>
    <t>Total Actual 2020 Revenue</t>
  </si>
  <si>
    <t>Counterfactual Revenue (calculated)</t>
  </si>
  <si>
    <t xml:space="preserve">Calculated 3-year Average Growth Rate </t>
  </si>
  <si>
    <t>Fiscal Year 2016</t>
  </si>
  <si>
    <t>Fiscal Year 2017</t>
  </si>
  <si>
    <t>Fiscal Year 2018</t>
  </si>
  <si>
    <t>Fiscal Year 2019</t>
  </si>
  <si>
    <t>Date Fiscal Year Ended Prior to Pandemic</t>
  </si>
  <si>
    <t>Base Revenue (FY2019)</t>
  </si>
  <si>
    <t>These totals pulled from Revenue Statement tabs.</t>
  </si>
  <si>
    <t>Total Revenues</t>
  </si>
  <si>
    <t>Calculated Revenue Loss Totals</t>
  </si>
  <si>
    <t>Revenue Loss Totals to use on Government Services</t>
  </si>
  <si>
    <t>Year
 (ending Dec. 31)</t>
  </si>
  <si>
    <t>Revenue Loss Calculator</t>
  </si>
  <si>
    <t>Purpose</t>
  </si>
  <si>
    <t>Disclaimer</t>
  </si>
  <si>
    <t xml:space="preserve">This resource was developed by Cook County and is intended for planning purposes only. This tool is not an official U.S. Treasury resource. Final guidance from the Treasury is still pending and subject to change. U.S. Treasury disallows the use of projections for revenue loss reporting.  
Not all revenues listed may be relevant to all municipalities and the revenues listed in the individual yearly revenue tabs is not a comprehensive list. Municipalities should contact their tax advisor or attorney for revenue specific questions. </t>
  </si>
  <si>
    <t>Instructions</t>
  </si>
  <si>
    <t>Eligible General Revenue (Y/N)</t>
  </si>
  <si>
    <t>2020 Revenue_Actual_Revenue</t>
  </si>
  <si>
    <t>2019 Revenue Statement</t>
  </si>
  <si>
    <t>2018 Revenue Statement</t>
  </si>
  <si>
    <t>2017 Revenue Statement</t>
  </si>
  <si>
    <t>2016 Revenue Statement</t>
  </si>
  <si>
    <t>Calculator</t>
  </si>
  <si>
    <t>Use to manually enter your fiscal year end 2019 revenue by each revenue source</t>
  </si>
  <si>
    <t>Use to manually enter your fiscal year end 2018 revenue by each revenue source</t>
  </si>
  <si>
    <t>Use to manually enter your fiscal year end 2017 revenue by each revenue source</t>
  </si>
  <si>
    <t>Use to manually enter your fiscal year end 2016 revenue by each revenue source</t>
  </si>
  <si>
    <t>Presents a dashboard view of all your revenues from 2016-2020, calculates a grow rate, counterfactual revenues, and revenue loss, and includes a recovery scenario for planning purposes only</t>
  </si>
  <si>
    <t>The Workbook</t>
  </si>
  <si>
    <t>The revenue loss calculator allows users to automatically generate counterfactual revenue, 2020 revenue loss and recovery scenarios by following these steps:</t>
  </si>
  <si>
    <t>1.</t>
  </si>
  <si>
    <t>2.</t>
  </si>
  <si>
    <t>3.</t>
  </si>
  <si>
    <t>4.</t>
  </si>
  <si>
    <t>5.</t>
  </si>
  <si>
    <t>View actual revenue loss calculation for 2020 and forecast full recovery scenario for 2021 to 2023 in the Calculator tab</t>
  </si>
  <si>
    <t>This workbook is divided into the following 7 sheets/tabs:</t>
  </si>
  <si>
    <t>Eligible and Ineligible Revenue</t>
  </si>
  <si>
    <r>
      <t xml:space="preserve">Disclaimer: </t>
    </r>
    <r>
      <rPr>
        <sz val="10"/>
        <color theme="0"/>
        <rFont val="Arial"/>
        <family val="2"/>
      </rPr>
      <t xml:space="preserve">Not all revenues listed may be relevant to all municipalities and the revenues listed in the individual yearly revenue tabs is not a comprehensive list. Municipalities should contact their tax advisor or attorney for revenue specific questions. </t>
    </r>
  </si>
  <si>
    <r>
      <rPr>
        <b/>
        <u/>
        <sz val="16"/>
        <color theme="1"/>
        <rFont val="Arial"/>
        <family val="2"/>
      </rPr>
      <t>Instructions</t>
    </r>
    <r>
      <rPr>
        <b/>
        <sz val="16"/>
        <color theme="1"/>
        <rFont val="Arial"/>
        <family val="2"/>
      </rPr>
      <t>: Please delete example tax revenue amounts in yellow cells prior to proceeding with input of municipalities' eligible general revenues.  
Input Fiscal Year 2018 revenues into the appropriate cells in column C.   
Eligible general revenues are coded with a 'Y' and ineligible general revenues are coded with a red bold 'N' in column B per the most recent U.S. Treasury guidance</t>
    </r>
  </si>
  <si>
    <r>
      <rPr>
        <b/>
        <u/>
        <sz val="16"/>
        <color theme="1"/>
        <rFont val="Arial"/>
        <family val="2"/>
      </rPr>
      <t>Instructions</t>
    </r>
    <r>
      <rPr>
        <b/>
        <sz val="16"/>
        <color theme="1"/>
        <rFont val="Arial"/>
        <family val="2"/>
      </rPr>
      <t>: Please delete example tax revenue amounts in yellow cells prior to proceeding with input of municipalities' eligible general revenues.  
Input Fiscal Year 2017 revenues into the appropriate cells in column C.   
Eligible general revenues are coded with a 'Y' and ineligible general revenues are coded with a red bold 'N' in column B per the most recent U.S. Treasury guidance</t>
    </r>
  </si>
  <si>
    <r>
      <rPr>
        <b/>
        <u/>
        <sz val="16"/>
        <color theme="1"/>
        <rFont val="Arial"/>
        <family val="2"/>
      </rPr>
      <t>Instructions</t>
    </r>
    <r>
      <rPr>
        <b/>
        <sz val="16"/>
        <color theme="1"/>
        <rFont val="Arial"/>
        <family val="2"/>
      </rPr>
      <t>: Please delete example tax revenue amounts in yellow cells prior to proceeding with input of municipalities' eligible general revenues.  
Input Fiscal Year 2016 revenues into the appropriate cells in column C.   
Eligible general revenues are coded with a 'Y' and ineligible general revenues are coded with a red bold 'N' in column B per the most recent U.S. Treasury guidance</t>
    </r>
  </si>
  <si>
    <r>
      <rPr>
        <b/>
        <sz val="11"/>
        <color rgb="FFFF0000"/>
        <rFont val="Arial"/>
        <family val="2"/>
      </rPr>
      <t xml:space="preserve">A  </t>
    </r>
    <r>
      <rPr>
        <sz val="11"/>
        <color theme="1"/>
        <rFont val="Arial"/>
        <family val="2"/>
      </rPr>
      <t xml:space="preserve"> Total general revenue for the base year (the last full fiscal year prior to COVID impact).</t>
    </r>
  </si>
  <si>
    <r>
      <rPr>
        <b/>
        <sz val="11"/>
        <color rgb="FFFF0000"/>
        <rFont val="Arial"/>
        <family val="2"/>
      </rPr>
      <t xml:space="preserve">B  </t>
    </r>
    <r>
      <rPr>
        <sz val="11"/>
        <color theme="1"/>
        <rFont val="Arial"/>
        <family val="2"/>
      </rPr>
      <t xml:space="preserve"> Growth rate is computed as the larger of 4.1% or the average growth rate of the three fiscal years prior to COVID impact).</t>
    </r>
  </si>
  <si>
    <r>
      <rPr>
        <b/>
        <sz val="11"/>
        <color rgb="FFFF0000"/>
        <rFont val="Arial"/>
        <family val="2"/>
      </rPr>
      <t xml:space="preserve">X  </t>
    </r>
    <r>
      <rPr>
        <sz val="11"/>
        <color theme="1"/>
        <rFont val="Arial"/>
        <family val="2"/>
      </rPr>
      <t xml:space="preserve"> Number of months from the base year noted in</t>
    </r>
    <r>
      <rPr>
        <b/>
        <sz val="11"/>
        <color rgb="FFFF0000"/>
        <rFont val="Arial"/>
        <family val="2"/>
      </rPr>
      <t xml:space="preserve"> A</t>
    </r>
    <r>
      <rPr>
        <sz val="11"/>
        <color theme="1"/>
        <rFont val="Arial"/>
        <family val="2"/>
      </rPr>
      <t xml:space="preserve"> above to the respective calendar year end.</t>
    </r>
  </si>
  <si>
    <r>
      <rPr>
        <b/>
        <sz val="11"/>
        <color rgb="FFFF0000"/>
        <rFont val="Arial"/>
        <family val="2"/>
      </rPr>
      <t xml:space="preserve">Y  </t>
    </r>
    <r>
      <rPr>
        <sz val="11"/>
        <color theme="1"/>
        <rFont val="Arial"/>
        <family val="2"/>
      </rPr>
      <t>Enter actual general revenue for the calendar year.</t>
    </r>
  </si>
  <si>
    <t>Manually input your municipality’s last fiscal year end date prior to the pandemic in the 'Calculator' tab</t>
  </si>
  <si>
    <r>
      <t xml:space="preserve">Identify eligible 2019 revenue and manually input into '2019 Revenue Statement' tab. </t>
    </r>
    <r>
      <rPr>
        <b/>
        <sz val="11"/>
        <color theme="1"/>
        <rFont val="Arial"/>
        <family val="2"/>
      </rPr>
      <t>Make sure to delete any example numbers in the tab</t>
    </r>
  </si>
  <si>
    <r>
      <t xml:space="preserve">Manually input eligible revenue data from 2016 – 2018 in the respective tabs. </t>
    </r>
    <r>
      <rPr>
        <b/>
        <sz val="11"/>
        <color theme="1"/>
        <rFont val="Arial"/>
        <family val="2"/>
      </rPr>
      <t>Make sure to delete any example numbers in the tab</t>
    </r>
  </si>
  <si>
    <t>Use to manually enter your fiscal year 2020 revenue by each revenue source</t>
  </si>
  <si>
    <r>
      <t xml:space="preserve">Manually input 2020 actual revenue in the '2020 Revenue_Actual_Revenue' tab. </t>
    </r>
    <r>
      <rPr>
        <b/>
        <sz val="11"/>
        <color theme="1"/>
        <rFont val="Arial"/>
        <family val="2"/>
      </rPr>
      <t>Make sure to delete any example numbers in the tab</t>
    </r>
  </si>
  <si>
    <r>
      <rPr>
        <b/>
        <u/>
        <sz val="16"/>
        <color theme="1"/>
        <rFont val="Arial"/>
        <family val="2"/>
      </rPr>
      <t>Instructions</t>
    </r>
    <r>
      <rPr>
        <b/>
        <sz val="16"/>
        <color theme="1"/>
        <rFont val="Arial"/>
        <family val="2"/>
      </rPr>
      <t>: Please delete example tax revenue amounts in yellow cells prior to proceeding with input of municipalities' eligible general revenues.  
Input Fiscal Year 2019 revenues into the appropriate cells in column C.   
Eligible general revenues are coded with a 'Y' and ineligible general revenues are coded with a red bold 'N' in column B per the most recent U.S. Treasury guidance</t>
    </r>
  </si>
  <si>
    <t>Shows a graphical representation of what is an eligible and ineligible general revenue source</t>
  </si>
  <si>
    <t>Under the State and Local Fiscal Recovery Fund (SLFRF), local governments may use payments to fund government services under the "Revenue Replacement" category. In order to determine the amount of revenue that may be used, local governments can calculate their revenue loss based on what could have been expected to happen in the absence of the pandemic by comparing their actual revenue to a calculated counterfactual revenue trend.
Cook County has prepared this excel template to assist municipalities in calculating their revenue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</si>
</sst>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quot;$&quot;#,##0.00"/>
  </numFmts>
  <fonts count="23"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u/>
      <sz val="9"/>
      <color indexed="81"/>
      <name val="Tahoma"/>
      <family val="2"/>
    </font>
    <font>
      <i/>
      <sz val="11"/>
      <color theme="1"/>
      <name val="Calibri"/>
      <family val="2"/>
      <scheme val="minor"/>
    </font>
    <font>
      <sz val="11"/>
      <color theme="1"/>
      <name val="Arial"/>
      <family val="2"/>
    </font>
    <font>
      <b/>
      <sz val="28"/>
      <color theme="0"/>
      <name val="Arial"/>
      <family val="2"/>
    </font>
    <font>
      <b/>
      <sz val="12"/>
      <color theme="0"/>
      <name val="Arial"/>
      <family val="2"/>
    </font>
    <font>
      <i/>
      <sz val="11"/>
      <color theme="1"/>
      <name val="Arial"/>
      <family val="2"/>
    </font>
    <font>
      <sz val="10"/>
      <color theme="0"/>
      <name val="Arial"/>
      <family val="2"/>
    </font>
    <font>
      <b/>
      <sz val="10"/>
      <color theme="0"/>
      <name val="Arial"/>
      <family val="2"/>
    </font>
    <font>
      <b/>
      <sz val="22"/>
      <color theme="0"/>
      <name val="Arial"/>
      <family val="2"/>
    </font>
    <font>
      <sz val="11"/>
      <color theme="0"/>
      <name val="Arial"/>
      <family val="2"/>
    </font>
    <font>
      <b/>
      <sz val="11"/>
      <color theme="1"/>
      <name val="Arial"/>
      <family val="2"/>
    </font>
    <font>
      <b/>
      <sz val="18"/>
      <color theme="1"/>
      <name val="Arial"/>
      <family val="2"/>
    </font>
    <font>
      <b/>
      <u/>
      <sz val="16"/>
      <color theme="1"/>
      <name val="Arial"/>
      <family val="2"/>
    </font>
    <font>
      <b/>
      <sz val="16"/>
      <color theme="1"/>
      <name val="Arial"/>
      <family val="2"/>
    </font>
    <font>
      <b/>
      <sz val="11"/>
      <color rgb="FFFF0000"/>
      <name val="Arial"/>
      <family val="2"/>
    </font>
    <font>
      <sz val="9"/>
      <color indexed="81"/>
      <name val="Arial"/>
      <family val="2"/>
    </font>
    <font>
      <b/>
      <sz val="12"/>
      <color indexed="81"/>
      <name val="Arial"/>
      <family val="2"/>
    </font>
    <font>
      <b/>
      <u/>
      <sz val="12"/>
      <color indexed="81"/>
      <name val="Arial"/>
      <family val="2"/>
    </font>
    <font>
      <u/>
      <sz val="9"/>
      <color indexed="81"/>
      <name val="Arial"/>
      <family val="2"/>
    </font>
  </fonts>
  <fills count="1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004E9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rgb="FF1F497D"/>
        <bgColor indexed="64"/>
      </patternFill>
    </fill>
    <fill>
      <patternFill patternType="solid">
        <fgColor rgb="FFC0504D"/>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ck">
        <color rgb="FF004E95"/>
      </top>
      <bottom style="thick">
        <color rgb="FF004E95"/>
      </bottom>
      <diagonal/>
    </border>
    <border>
      <left style="medium">
        <color indexed="64"/>
      </left>
      <right/>
      <top style="medium">
        <color indexed="64"/>
      </top>
      <bottom style="thick">
        <color rgb="FF004E95"/>
      </bottom>
      <diagonal/>
    </border>
    <border>
      <left/>
      <right/>
      <top style="medium">
        <color indexed="64"/>
      </top>
      <bottom style="thick">
        <color rgb="FF004E95"/>
      </bottom>
      <diagonal/>
    </border>
    <border>
      <left/>
      <right style="medium">
        <color indexed="64"/>
      </right>
      <top style="medium">
        <color indexed="64"/>
      </top>
      <bottom style="thick">
        <color rgb="FF004E95"/>
      </bottom>
      <diagonal/>
    </border>
    <border>
      <left style="medium">
        <color indexed="64"/>
      </left>
      <right/>
      <top/>
      <bottom/>
      <diagonal/>
    </border>
    <border>
      <left/>
      <right style="medium">
        <color indexed="64"/>
      </right>
      <top/>
      <bottom/>
      <diagonal/>
    </border>
    <border>
      <left style="medium">
        <color indexed="64"/>
      </left>
      <right/>
      <top style="thick">
        <color rgb="FF004E95"/>
      </top>
      <bottom style="thick">
        <color rgb="FF004E95"/>
      </bottom>
      <diagonal/>
    </border>
    <border>
      <left/>
      <right style="medium">
        <color indexed="64"/>
      </right>
      <top style="thick">
        <color rgb="FF004E95"/>
      </top>
      <bottom style="thick">
        <color rgb="FF004E95"/>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12">
    <xf numFmtId="0" fontId="0" fillId="0" borderId="0" xfId="0"/>
    <xf numFmtId="0" fontId="6" fillId="0" borderId="0" xfId="0" applyFont="1"/>
    <xf numFmtId="0" fontId="6" fillId="9" borderId="0" xfId="0" applyFont="1" applyFill="1"/>
    <xf numFmtId="0" fontId="0" fillId="0" borderId="0" xfId="0"/>
    <xf numFmtId="0" fontId="7" fillId="9" borderId="0" xfId="0" applyFont="1" applyFill="1" applyAlignment="1">
      <alignment vertical="center"/>
    </xf>
    <xf numFmtId="0" fontId="8" fillId="9" borderId="0" xfId="0" applyFont="1" applyFill="1"/>
    <xf numFmtId="0" fontId="6" fillId="0" borderId="0" xfId="0" applyFont="1" applyAlignment="1">
      <alignment wrapText="1"/>
    </xf>
    <xf numFmtId="0" fontId="8" fillId="10" borderId="0" xfId="0" applyFont="1" applyFill="1"/>
    <xf numFmtId="0" fontId="6" fillId="10" borderId="0" xfId="0" applyFont="1" applyFill="1"/>
    <xf numFmtId="0" fontId="9" fillId="0" borderId="0" xfId="0" applyFont="1"/>
    <xf numFmtId="0" fontId="5" fillId="0" borderId="0" xfId="0" applyFont="1"/>
    <xf numFmtId="49" fontId="6" fillId="0" borderId="0" xfId="0" applyNumberFormat="1" applyFont="1" applyAlignment="1">
      <alignment horizontal="right"/>
    </xf>
    <xf numFmtId="0" fontId="12" fillId="4" borderId="6" xfId="0" applyFont="1" applyFill="1" applyBorder="1"/>
    <xf numFmtId="0" fontId="14" fillId="5" borderId="9" xfId="0" applyFont="1" applyFill="1" applyBorder="1"/>
    <xf numFmtId="0" fontId="6" fillId="5" borderId="0" xfId="0" applyFont="1" applyFill="1" applyBorder="1"/>
    <xf numFmtId="44" fontId="6" fillId="5" borderId="10" xfId="3" applyFont="1" applyFill="1" applyBorder="1"/>
    <xf numFmtId="0" fontId="6" fillId="0" borderId="9" xfId="0" applyFont="1" applyBorder="1" applyAlignment="1">
      <alignment horizontal="left" indent="2"/>
    </xf>
    <xf numFmtId="0" fontId="6" fillId="0" borderId="0" xfId="0" applyFont="1" applyBorder="1" applyAlignment="1">
      <alignment horizontal="left"/>
    </xf>
    <xf numFmtId="44" fontId="6" fillId="3" borderId="10" xfId="3" applyNumberFormat="1" applyFont="1" applyFill="1" applyBorder="1" applyProtection="1">
      <protection locked="0"/>
    </xf>
    <xf numFmtId="44" fontId="6" fillId="5" borderId="10" xfId="3" applyNumberFormat="1" applyFont="1" applyFill="1" applyBorder="1"/>
    <xf numFmtId="0" fontId="6" fillId="5" borderId="9" xfId="0" applyFont="1" applyFill="1" applyBorder="1" applyAlignment="1">
      <alignment horizontal="left" indent="2"/>
    </xf>
    <xf numFmtId="0" fontId="6" fillId="0" borderId="9" xfId="0" applyFont="1" applyBorder="1" applyAlignment="1">
      <alignment horizontal="left" indent="4"/>
    </xf>
    <xf numFmtId="0" fontId="14" fillId="5" borderId="9" xfId="0" applyFont="1" applyFill="1" applyBorder="1" applyAlignment="1">
      <alignment horizontal="left"/>
    </xf>
    <xf numFmtId="0" fontId="12" fillId="4" borderId="11" xfId="0" applyFont="1" applyFill="1" applyBorder="1"/>
    <xf numFmtId="0" fontId="14" fillId="6" borderId="9" xfId="0" applyFont="1" applyFill="1" applyBorder="1" applyAlignment="1">
      <alignment horizontal="left"/>
    </xf>
    <xf numFmtId="0" fontId="6" fillId="6" borderId="0" xfId="0" applyFont="1" applyFill="1" applyBorder="1"/>
    <xf numFmtId="44" fontId="6" fillId="6" borderId="10" xfId="3" applyFont="1" applyFill="1" applyBorder="1"/>
    <xf numFmtId="0" fontId="15" fillId="5" borderId="9" xfId="0" applyFont="1" applyFill="1" applyBorder="1"/>
    <xf numFmtId="0" fontId="15" fillId="7" borderId="13" xfId="0" applyFont="1" applyFill="1" applyBorder="1"/>
    <xf numFmtId="0" fontId="6" fillId="7" borderId="14" xfId="0" applyFont="1" applyFill="1" applyBorder="1"/>
    <xf numFmtId="44" fontId="6" fillId="7" borderId="15" xfId="3" applyNumberFormat="1" applyFont="1" applyFill="1" applyBorder="1"/>
    <xf numFmtId="0" fontId="12" fillId="4" borderId="6" xfId="0" applyFont="1" applyFill="1" applyBorder="1" applyAlignment="1">
      <alignment horizontal="left" vertical="center"/>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44" fontId="6" fillId="0" borderId="0" xfId="0" applyNumberFormat="1" applyFont="1"/>
    <xf numFmtId="0" fontId="6" fillId="0" borderId="0" xfId="0" applyFont="1" applyFill="1" applyBorder="1"/>
    <xf numFmtId="0" fontId="6" fillId="0" borderId="0" xfId="0" applyFont="1" applyFill="1" applyBorder="1" applyAlignment="1">
      <alignment wrapText="1"/>
    </xf>
    <xf numFmtId="10"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left"/>
    </xf>
    <xf numFmtId="0" fontId="14" fillId="0" borderId="0" xfId="0" applyFont="1" applyFill="1" applyBorder="1" applyAlignment="1">
      <alignment vertical="center" wrapText="1"/>
    </xf>
    <xf numFmtId="0" fontId="6" fillId="0" borderId="1" xfId="0" applyFont="1" applyFill="1" applyBorder="1"/>
    <xf numFmtId="14" fontId="6" fillId="3" borderId="1" xfId="0" applyNumberFormat="1" applyFont="1" applyFill="1" applyBorder="1" applyProtection="1">
      <protection locked="0"/>
    </xf>
    <xf numFmtId="14" fontId="6" fillId="0" borderId="0" xfId="0" applyNumberFormat="1" applyFont="1" applyFill="1" applyBorder="1"/>
    <xf numFmtId="165" fontId="6" fillId="0" borderId="1" xfId="1" applyNumberFormat="1" applyFont="1" applyFill="1" applyBorder="1"/>
    <xf numFmtId="0" fontId="18" fillId="0" borderId="0" xfId="0" applyFont="1" applyAlignment="1">
      <alignment horizontal="left"/>
    </xf>
    <xf numFmtId="0" fontId="6" fillId="0" borderId="0" xfId="0" applyFont="1" applyFill="1" applyBorder="1" applyAlignment="1">
      <alignment horizontal="center"/>
    </xf>
    <xf numFmtId="164" fontId="6" fillId="0" borderId="1" xfId="2" applyNumberFormat="1" applyFont="1" applyFill="1" applyBorder="1"/>
    <xf numFmtId="0" fontId="6" fillId="0" borderId="1" xfId="0" applyFont="1" applyBorder="1" applyAlignment="1">
      <alignment horizontal="left"/>
    </xf>
    <xf numFmtId="14" fontId="6" fillId="0" borderId="1" xfId="0" applyNumberFormat="1" applyFont="1" applyFill="1" applyBorder="1" applyAlignment="1">
      <alignment horizontal="center"/>
    </xf>
    <xf numFmtId="14" fontId="6" fillId="0" borderId="0" xfId="0" applyNumberFormat="1" applyFont="1" applyFill="1" applyBorder="1" applyAlignment="1">
      <alignment horizontal="center"/>
    </xf>
    <xf numFmtId="0" fontId="18" fillId="0" borderId="1" xfId="0" applyFont="1" applyBorder="1" applyAlignment="1">
      <alignment horizontal="left"/>
    </xf>
    <xf numFmtId="14" fontId="6" fillId="0" borderId="0" xfId="0" applyNumberFormat="1" applyFont="1" applyAlignment="1">
      <alignment horizontal="center"/>
    </xf>
    <xf numFmtId="0" fontId="6" fillId="0" borderId="2" xfId="0" applyFont="1" applyFill="1" applyBorder="1"/>
    <xf numFmtId="0" fontId="6" fillId="0" borderId="2" xfId="0" applyFont="1" applyBorder="1" applyAlignment="1">
      <alignment horizontal="left"/>
    </xf>
    <xf numFmtId="6" fontId="6" fillId="2" borderId="2" xfId="1" applyNumberFormat="1" applyFont="1" applyFill="1" applyBorder="1"/>
    <xf numFmtId="6" fontId="6" fillId="8" borderId="1" xfId="1" applyNumberFormat="1" applyFont="1" applyFill="1" applyBorder="1"/>
    <xf numFmtId="0" fontId="6" fillId="0" borderId="1" xfId="0" applyFont="1" applyFill="1" applyBorder="1" applyAlignment="1">
      <alignment horizontal="left"/>
    </xf>
    <xf numFmtId="6" fontId="6" fillId="8" borderId="1" xfId="0" applyNumberFormat="1" applyFont="1" applyFill="1" applyBorder="1"/>
    <xf numFmtId="165" fontId="6" fillId="0" borderId="0" xfId="0" applyNumberFormat="1" applyFont="1" applyFill="1" applyBorder="1"/>
    <xf numFmtId="164" fontId="14" fillId="0" borderId="1" xfId="2" applyNumberFormat="1" applyFont="1" applyFill="1" applyBorder="1" applyAlignment="1">
      <alignment horizontal="center" vertical="center"/>
    </xf>
    <xf numFmtId="0" fontId="6" fillId="0" borderId="1" xfId="0" applyFont="1" applyFill="1" applyBorder="1" applyAlignment="1">
      <alignment horizontal="center"/>
    </xf>
    <xf numFmtId="165" fontId="6" fillId="0" borderId="1" xfId="0" applyNumberFormat="1" applyFont="1" applyFill="1" applyBorder="1"/>
    <xf numFmtId="10" fontId="6" fillId="0" borderId="1" xfId="2" applyNumberFormat="1" applyFont="1" applyFill="1" applyBorder="1"/>
    <xf numFmtId="10" fontId="6" fillId="0" borderId="2" xfId="2" applyNumberFormat="1" applyFont="1" applyFill="1" applyBorder="1"/>
    <xf numFmtId="0" fontId="9" fillId="0" borderId="0" xfId="0" applyFont="1" applyFill="1" applyBorder="1" applyAlignment="1">
      <alignment horizontal="right"/>
    </xf>
    <xf numFmtId="10" fontId="14" fillId="0" borderId="16" xfId="0" applyNumberFormat="1" applyFont="1" applyFill="1" applyBorder="1"/>
    <xf numFmtId="0" fontId="14" fillId="0" borderId="0" xfId="0" applyFont="1" applyFill="1" applyBorder="1"/>
    <xf numFmtId="0" fontId="14" fillId="0" borderId="1" xfId="0" applyFont="1" applyBorder="1" applyAlignment="1">
      <alignment horizontal="center" wrapText="1"/>
    </xf>
    <xf numFmtId="0" fontId="14" fillId="0" borderId="1" xfId="0" applyFont="1" applyFill="1" applyBorder="1" applyAlignment="1">
      <alignment horizontal="center"/>
    </xf>
    <xf numFmtId="0" fontId="6" fillId="0" borderId="1" xfId="0" applyFont="1" applyBorder="1" applyAlignment="1">
      <alignment horizontal="center"/>
    </xf>
    <xf numFmtId="0" fontId="6" fillId="2" borderId="3" xfId="0" applyFont="1" applyFill="1" applyBorder="1" applyAlignment="1">
      <alignment horizontal="center"/>
    </xf>
    <xf numFmtId="166" fontId="6" fillId="0" borderId="0" xfId="1" applyNumberFormat="1" applyFont="1" applyFill="1" applyBorder="1"/>
    <xf numFmtId="0" fontId="18" fillId="0" borderId="0" xfId="0" applyFont="1" applyFill="1" applyBorder="1" applyAlignment="1">
      <alignment horizontal="left"/>
    </xf>
    <xf numFmtId="0" fontId="6" fillId="3" borderId="3" xfId="0" applyFont="1" applyFill="1" applyBorder="1" applyAlignment="1">
      <alignment horizontal="center"/>
    </xf>
    <xf numFmtId="164" fontId="6" fillId="0" borderId="0" xfId="2" applyNumberFormat="1" applyFont="1" applyFill="1" applyBorder="1"/>
    <xf numFmtId="0" fontId="6" fillId="8" borderId="4" xfId="0" applyFont="1" applyFill="1" applyBorder="1" applyAlignment="1">
      <alignment horizontal="center"/>
    </xf>
    <xf numFmtId="0" fontId="6" fillId="0" borderId="0" xfId="0" applyFont="1" applyFill="1" applyBorder="1" applyAlignment="1">
      <alignment horizontal="left"/>
    </xf>
    <xf numFmtId="6" fontId="6" fillId="0" borderId="0" xfId="1" applyNumberFormat="1" applyFont="1" applyFill="1" applyBorder="1"/>
    <xf numFmtId="6" fontId="6" fillId="0" borderId="0" xfId="0" applyNumberFormat="1" applyFont="1" applyFill="1" applyBorder="1"/>
    <xf numFmtId="44" fontId="6" fillId="0" borderId="0" xfId="1" applyNumberFormat="1" applyFont="1" applyFill="1" applyBorder="1"/>
    <xf numFmtId="6" fontId="6" fillId="0" borderId="1" xfId="0" applyNumberFormat="1" applyFont="1" applyBorder="1"/>
    <xf numFmtId="14" fontId="9" fillId="0" borderId="0" xfId="0" applyNumberFormat="1" applyFont="1" applyAlignment="1">
      <alignment horizontal="center"/>
    </xf>
    <xf numFmtId="165" fontId="6" fillId="3" borderId="1" xfId="1" applyNumberFormat="1" applyFont="1" applyFill="1" applyBorder="1" applyProtection="1">
      <protection locked="0"/>
    </xf>
    <xf numFmtId="0" fontId="7" fillId="9" borderId="0" xfId="0" applyFont="1" applyFill="1" applyAlignment="1">
      <alignment horizontal="left" vertical="center" indent="13"/>
    </xf>
    <xf numFmtId="0" fontId="14" fillId="0" borderId="1" xfId="0" applyFont="1" applyBorder="1" applyAlignment="1">
      <alignment wrapText="1"/>
    </xf>
    <xf numFmtId="165" fontId="6" fillId="0" borderId="1" xfId="0" applyNumberFormat="1" applyFont="1" applyBorder="1" applyAlignment="1"/>
    <xf numFmtId="0" fontId="6" fillId="0" borderId="0" xfId="0" applyFont="1" applyAlignment="1">
      <alignment horizontal="left" wrapText="1" indent="1"/>
    </xf>
    <xf numFmtId="0" fontId="9" fillId="0" borderId="0" xfId="0" applyFont="1" applyAlignment="1">
      <alignment horizontal="left" wrapText="1" indent="1"/>
    </xf>
    <xf numFmtId="0" fontId="9" fillId="12" borderId="0" xfId="0" applyFont="1" applyFill="1" applyAlignment="1">
      <alignment horizontal="left"/>
    </xf>
    <xf numFmtId="0" fontId="9" fillId="3" borderId="0" xfId="0" applyFont="1" applyFill="1" applyAlignment="1">
      <alignment horizontal="left"/>
    </xf>
    <xf numFmtId="0" fontId="6" fillId="0" borderId="0" xfId="0" applyFont="1" applyAlignment="1">
      <alignment horizontal="left" wrapText="1"/>
    </xf>
    <xf numFmtId="0" fontId="6" fillId="0" borderId="0" xfId="0" applyFont="1" applyAlignment="1">
      <alignment horizontal="left" vertical="top" wrapText="1" indent="1"/>
    </xf>
    <xf numFmtId="0" fontId="9" fillId="13" borderId="0" xfId="0" applyFont="1" applyFill="1" applyAlignment="1">
      <alignment horizontal="left"/>
    </xf>
    <xf numFmtId="0" fontId="14" fillId="0" borderId="0" xfId="0" applyFont="1" applyFill="1" applyBorder="1" applyAlignment="1">
      <alignment horizontal="left"/>
    </xf>
    <xf numFmtId="10" fontId="14" fillId="0" borderId="0" xfId="0" applyNumberFormat="1" applyFont="1" applyFill="1" applyBorder="1" applyAlignment="1">
      <alignment horizontal="center"/>
    </xf>
    <xf numFmtId="10" fontId="6" fillId="0" borderId="0" xfId="0" applyNumberFormat="1" applyFont="1" applyFill="1" applyBorder="1" applyAlignment="1">
      <alignment horizont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3" fillId="4" borderId="5" xfId="0" applyFont="1" applyFill="1" applyBorder="1" applyAlignment="1">
      <alignment horizontal="left" vertical="top" wrapText="1"/>
    </xf>
    <xf numFmtId="0" fontId="13" fillId="4" borderId="12" xfId="0" applyFont="1" applyFill="1" applyBorder="1" applyAlignment="1">
      <alignment horizontal="left" vertical="top" wrapText="1"/>
    </xf>
    <xf numFmtId="0" fontId="11" fillId="10" borderId="0" xfId="0" applyFont="1" applyFill="1" applyAlignment="1">
      <alignment horizontal="left" wrapText="1"/>
    </xf>
    <xf numFmtId="0" fontId="17" fillId="11" borderId="17" xfId="0" applyFont="1" applyFill="1" applyBorder="1" applyAlignment="1">
      <alignment horizontal="center" vertical="center" wrapText="1"/>
    </xf>
    <xf numFmtId="0" fontId="17" fillId="11" borderId="18" xfId="0" applyFont="1" applyFill="1" applyBorder="1" applyAlignment="1">
      <alignment horizontal="center" vertical="center" wrapText="1"/>
    </xf>
    <xf numFmtId="0" fontId="17" fillId="11" borderId="19" xfId="0" applyFont="1" applyFill="1" applyBorder="1" applyAlignment="1">
      <alignment horizontal="center" vertical="center" wrapText="1"/>
    </xf>
    <xf numFmtId="0" fontId="17" fillId="11" borderId="20" xfId="0" applyFont="1" applyFill="1" applyBorder="1" applyAlignment="1">
      <alignment horizontal="center" vertical="center" wrapText="1"/>
    </xf>
    <xf numFmtId="0" fontId="17" fillId="11" borderId="0" xfId="0" applyFont="1" applyFill="1" applyBorder="1" applyAlignment="1">
      <alignment horizontal="center" vertical="center" wrapText="1"/>
    </xf>
    <xf numFmtId="0" fontId="17" fillId="11" borderId="21" xfId="0" applyFont="1" applyFill="1" applyBorder="1" applyAlignment="1">
      <alignment horizontal="center" vertical="center" wrapText="1"/>
    </xf>
    <xf numFmtId="0" fontId="17" fillId="11" borderId="22" xfId="0" applyFont="1" applyFill="1" applyBorder="1" applyAlignment="1">
      <alignment horizontal="center" vertical="center" wrapText="1"/>
    </xf>
    <xf numFmtId="0" fontId="17" fillId="11" borderId="23" xfId="0" applyFont="1" applyFill="1" applyBorder="1" applyAlignment="1">
      <alignment horizontal="center" vertical="center" wrapText="1"/>
    </xf>
    <xf numFmtId="0" fontId="17" fillId="11" borderId="24" xfId="0" applyFont="1" applyFill="1" applyBorder="1" applyAlignment="1">
      <alignment horizontal="center" vertical="center" wrapText="1"/>
    </xf>
    <xf numFmtId="0" fontId="17" fillId="11" borderId="0" xfId="0" applyFont="1" applyFill="1" applyAlignment="1">
      <alignment horizontal="center" vertical="center" wrapText="1"/>
    </xf>
  </cellXfs>
  <cellStyles count="4">
    <cellStyle name="Comma" xfId="1" builtinId="3"/>
    <cellStyle name="Currency" xfId="3" builtinId="4"/>
    <cellStyle name="Normal" xfId="0" builtinId="0"/>
    <cellStyle name="Percent" xfId="2" builtinId="5"/>
  </cellStyles>
  <dxfs count="9">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2" defaultPivotStyle="PivotStyleLight16"/>
  <colors>
    <mruColors>
      <color rgb="FFC0504D"/>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Recovery Scenario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Counterfactual</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Calculator!$E$8:$H$8</c:f>
              <c:numCache>
                <c:formatCode>m/d/yyyy</c:formatCode>
                <c:ptCount val="4"/>
                <c:pt idx="0">
                  <c:v>44196</c:v>
                </c:pt>
                <c:pt idx="1">
                  <c:v>44561</c:v>
                </c:pt>
                <c:pt idx="2">
                  <c:v>44926</c:v>
                </c:pt>
                <c:pt idx="3">
                  <c:v>45291</c:v>
                </c:pt>
              </c:numCache>
            </c:numRef>
          </c:cat>
          <c:val>
            <c:numRef>
              <c:f>Calculator!$E$10:$H$10</c:f>
              <c:numCache>
                <c:formatCode>"$"#,##0_);[Red]\("$"#,##0\)</c:formatCode>
                <c:ptCount val="4"/>
                <c:pt idx="0">
                  <c:v>2245656.96749921</c:v>
                </c:pt>
                <c:pt idx="1">
                  <c:v>2337728.9031666773</c:v>
                </c:pt>
                <c:pt idx="2">
                  <c:v>2433575.7881965106</c:v>
                </c:pt>
                <c:pt idx="3">
                  <c:v>2533352.3955125678</c:v>
                </c:pt>
              </c:numCache>
            </c:numRef>
          </c:val>
          <c:smooth val="0"/>
          <c:extLst>
            <c:ext xmlns:c16="http://schemas.microsoft.com/office/drawing/2014/chart" uri="{C3380CC4-5D6E-409C-BE32-E72D297353CC}">
              <c16:uniqueId val="{00000000-E82D-477D-BEA3-36BA50FC9664}"/>
            </c:ext>
          </c:extLst>
        </c:ser>
        <c:ser>
          <c:idx val="1"/>
          <c:order val="1"/>
          <c:tx>
            <c:v>Historical / Forecast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Calculator!$E$8:$H$8</c:f>
              <c:numCache>
                <c:formatCode>m/d/yyyy</c:formatCode>
                <c:ptCount val="4"/>
                <c:pt idx="0">
                  <c:v>44196</c:v>
                </c:pt>
                <c:pt idx="1">
                  <c:v>44561</c:v>
                </c:pt>
                <c:pt idx="2">
                  <c:v>44926</c:v>
                </c:pt>
                <c:pt idx="3">
                  <c:v>45291</c:v>
                </c:pt>
              </c:numCache>
            </c:numRef>
          </c:cat>
          <c:val>
            <c:numRef>
              <c:f>Calculator!$E$11:$H$11</c:f>
              <c:numCache>
                <c:formatCode>"$"#,##0_);[Red]\("$"#,##0\)</c:formatCode>
                <c:ptCount val="4"/>
                <c:pt idx="0" formatCode="&quot;$&quot;#,##0">
                  <c:v>1950000</c:v>
                </c:pt>
                <c:pt idx="1">
                  <c:v>2127754.9492705674</c:v>
                </c:pt>
                <c:pt idx="2">
                  <c:v>2321713.396997638</c:v>
                </c:pt>
                <c:pt idx="3">
                  <c:v>2533352.3955125669</c:v>
                </c:pt>
              </c:numCache>
            </c:numRef>
          </c:val>
          <c:smooth val="0"/>
          <c:extLst>
            <c:ext xmlns:c16="http://schemas.microsoft.com/office/drawing/2014/chart" uri="{C3380CC4-5D6E-409C-BE32-E72D297353CC}">
              <c16:uniqueId val="{00000001-E82D-477D-BEA3-36BA50FC9664}"/>
            </c:ext>
          </c:extLst>
        </c:ser>
        <c:dLbls>
          <c:showLegendKey val="0"/>
          <c:showVal val="0"/>
          <c:showCatName val="0"/>
          <c:showSerName val="0"/>
          <c:showPercent val="0"/>
          <c:showBubbleSize val="0"/>
        </c:dLbls>
        <c:marker val="1"/>
        <c:smooth val="0"/>
        <c:axId val="912620351"/>
        <c:axId val="1135233311"/>
      </c:lineChart>
      <c:dateAx>
        <c:axId val="912620351"/>
        <c:scaling>
          <c:orientation val="minMax"/>
        </c:scaling>
        <c:delete val="0"/>
        <c:axPos val="b"/>
        <c:numFmt formatCode="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5233311"/>
        <c:crosses val="autoZero"/>
        <c:auto val="1"/>
        <c:lblOffset val="100"/>
        <c:baseTimeUnit val="years"/>
      </c:dateAx>
      <c:valAx>
        <c:axId val="1135233311"/>
        <c:scaling>
          <c:orientation val="minMax"/>
        </c:scaling>
        <c:delete val="0"/>
        <c:axPos val="l"/>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26203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520700</xdr:colOff>
      <xdr:row>0</xdr:row>
      <xdr:rowOff>1114425</xdr:rowOff>
    </xdr:to>
    <xdr:pic>
      <xdr:nvPicPr>
        <xdr:cNvPr id="4" name="Picture 3">
          <a:extLst>
            <a:ext uri="{FF2B5EF4-FFF2-40B4-BE49-F238E27FC236}">
              <a16:creationId xmlns:a16="http://schemas.microsoft.com/office/drawing/2014/main" id="{602D43A4-9AA9-4EF6-A19D-69EA758DAE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57150"/>
          <a:ext cx="1060450"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249381</xdr:colOff>
      <xdr:row>5</xdr:row>
      <xdr:rowOff>109204</xdr:rowOff>
    </xdr:from>
    <xdr:to>
      <xdr:col>11</xdr:col>
      <xdr:colOff>295564</xdr:colOff>
      <xdr:row>7</xdr:row>
      <xdr:rowOff>77389</xdr:rowOff>
    </xdr:to>
    <xdr:sp macro="" textlink="">
      <xdr:nvSpPr>
        <xdr:cNvPr id="68" name="Rectangle: Rounded Corners 67">
          <a:extLst>
            <a:ext uri="{FF2B5EF4-FFF2-40B4-BE49-F238E27FC236}">
              <a16:creationId xmlns:a16="http://schemas.microsoft.com/office/drawing/2014/main" id="{A97ACBF2-EF56-4304-9E69-B39CBBBC37B9}"/>
            </a:ext>
          </a:extLst>
        </xdr:cNvPr>
        <xdr:cNvSpPr/>
      </xdr:nvSpPr>
      <xdr:spPr>
        <a:xfrm>
          <a:off x="3297381" y="1061704"/>
          <a:ext cx="3703783" cy="349185"/>
        </a:xfrm>
        <a:prstGeom prst="roundRect">
          <a:avLst/>
        </a:prstGeom>
        <a:solidFill>
          <a:srgbClr val="9BBB59"/>
        </a:solidFill>
        <a:ln w="25400" cap="flat" cmpd="sng" algn="ctr">
          <a:solidFill>
            <a:srgbClr val="9BBB59">
              <a:shade val="50000"/>
            </a:srgbClr>
          </a:solidFill>
          <a:prstDash val="solid"/>
        </a:ln>
        <a:effectLst/>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algn="ctr"/>
          <a:r>
            <a:rPr lang="en-US" sz="1400">
              <a:latin typeface="Arial" panose="020B0604020202020204" pitchFamily="34" charset="0"/>
              <a:cs typeface="Arial" panose="020B0604020202020204" pitchFamily="34" charset="0"/>
            </a:rPr>
            <a:t>General Revenue from Own Sources</a:t>
          </a:r>
        </a:p>
      </xdr:txBody>
    </xdr:sp>
    <xdr:clientData/>
  </xdr:twoCellAnchor>
  <xdr:twoCellAnchor>
    <xdr:from>
      <xdr:col>1</xdr:col>
      <xdr:colOff>0</xdr:colOff>
      <xdr:row>9</xdr:row>
      <xdr:rowOff>85222</xdr:rowOff>
    </xdr:from>
    <xdr:to>
      <xdr:col>4</xdr:col>
      <xdr:colOff>591006</xdr:colOff>
      <xdr:row>11</xdr:row>
      <xdr:rowOff>53407</xdr:rowOff>
    </xdr:to>
    <xdr:sp macro="" textlink="">
      <xdr:nvSpPr>
        <xdr:cNvPr id="69" name="Rectangle: Rounded Corners 68">
          <a:extLst>
            <a:ext uri="{FF2B5EF4-FFF2-40B4-BE49-F238E27FC236}">
              <a16:creationId xmlns:a16="http://schemas.microsoft.com/office/drawing/2014/main" id="{1FC5D866-F310-4F7C-B32B-0262C6016E30}"/>
            </a:ext>
          </a:extLst>
        </xdr:cNvPr>
        <xdr:cNvSpPr/>
      </xdr:nvSpPr>
      <xdr:spPr>
        <a:xfrm>
          <a:off x="609600" y="1799722"/>
          <a:ext cx="2419806" cy="349185"/>
        </a:xfrm>
        <a:prstGeom prst="roundRect">
          <a:avLst/>
        </a:prstGeom>
        <a:solidFill>
          <a:srgbClr val="9BBB59"/>
        </a:solidFill>
        <a:ln w="25400" cap="flat" cmpd="sng" algn="ctr">
          <a:solidFill>
            <a:srgbClr val="9BBB59">
              <a:shade val="50000"/>
            </a:srgbClr>
          </a:solidFill>
          <a:prstDash val="solid"/>
        </a:ln>
        <a:effectLst/>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algn="ctr"/>
          <a:r>
            <a:rPr lang="en-US" sz="1400">
              <a:latin typeface="Arial" panose="020B0604020202020204" pitchFamily="34" charset="0"/>
              <a:cs typeface="Arial" panose="020B0604020202020204" pitchFamily="34" charset="0"/>
            </a:rPr>
            <a:t>Current Charges</a:t>
          </a:r>
        </a:p>
      </xdr:txBody>
    </xdr:sp>
    <xdr:clientData/>
  </xdr:twoCellAnchor>
  <xdr:twoCellAnchor>
    <xdr:from>
      <xdr:col>5</xdr:col>
      <xdr:colOff>249381</xdr:colOff>
      <xdr:row>9</xdr:row>
      <xdr:rowOff>85222</xdr:rowOff>
    </xdr:from>
    <xdr:to>
      <xdr:col>11</xdr:col>
      <xdr:colOff>295564</xdr:colOff>
      <xdr:row>11</xdr:row>
      <xdr:rowOff>53407</xdr:rowOff>
    </xdr:to>
    <xdr:sp macro="" textlink="">
      <xdr:nvSpPr>
        <xdr:cNvPr id="70" name="Rectangle: Rounded Corners 69">
          <a:extLst>
            <a:ext uri="{FF2B5EF4-FFF2-40B4-BE49-F238E27FC236}">
              <a16:creationId xmlns:a16="http://schemas.microsoft.com/office/drawing/2014/main" id="{9B965766-B2F8-4C00-902E-E89A438FB01E}"/>
            </a:ext>
          </a:extLst>
        </xdr:cNvPr>
        <xdr:cNvSpPr/>
      </xdr:nvSpPr>
      <xdr:spPr>
        <a:xfrm>
          <a:off x="3297381" y="1799722"/>
          <a:ext cx="3703783" cy="349185"/>
        </a:xfrm>
        <a:prstGeom prst="roundRect">
          <a:avLst/>
        </a:prstGeom>
        <a:solidFill>
          <a:srgbClr val="9BBB59"/>
        </a:solidFill>
        <a:ln w="25400" cap="flat" cmpd="sng" algn="ctr">
          <a:solidFill>
            <a:srgbClr val="9BBB59">
              <a:shade val="50000"/>
            </a:srgbClr>
          </a:solidFill>
          <a:prstDash val="solid"/>
        </a:ln>
        <a:effectLst/>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algn="ctr"/>
          <a:r>
            <a:rPr lang="en-US" sz="1400">
              <a:latin typeface="Arial" panose="020B0604020202020204" pitchFamily="34" charset="0"/>
              <a:cs typeface="Arial" panose="020B0604020202020204" pitchFamily="34" charset="0"/>
            </a:rPr>
            <a:t>Tax Revenue</a:t>
          </a:r>
        </a:p>
      </xdr:txBody>
    </xdr:sp>
    <xdr:clientData/>
  </xdr:twoCellAnchor>
  <xdr:twoCellAnchor>
    <xdr:from>
      <xdr:col>12</xdr:col>
      <xdr:colOff>32386</xdr:colOff>
      <xdr:row>9</xdr:row>
      <xdr:rowOff>85222</xdr:rowOff>
    </xdr:from>
    <xdr:to>
      <xdr:col>16</xdr:col>
      <xdr:colOff>13792</xdr:colOff>
      <xdr:row>11</xdr:row>
      <xdr:rowOff>53407</xdr:rowOff>
    </xdr:to>
    <xdr:sp macro="" textlink="">
      <xdr:nvSpPr>
        <xdr:cNvPr id="71" name="Rectangle: Rounded Corners 70">
          <a:extLst>
            <a:ext uri="{FF2B5EF4-FFF2-40B4-BE49-F238E27FC236}">
              <a16:creationId xmlns:a16="http://schemas.microsoft.com/office/drawing/2014/main" id="{FBD09062-3A2E-4D1B-A815-6C2CA7A503CE}"/>
            </a:ext>
          </a:extLst>
        </xdr:cNvPr>
        <xdr:cNvSpPr/>
      </xdr:nvSpPr>
      <xdr:spPr>
        <a:xfrm>
          <a:off x="7347586" y="1799722"/>
          <a:ext cx="2419806" cy="349185"/>
        </a:xfrm>
        <a:prstGeom prst="roundRect">
          <a:avLst/>
        </a:prstGeom>
        <a:solidFill>
          <a:srgbClr val="9BBB59"/>
        </a:solidFill>
        <a:ln w="25400" cap="flat" cmpd="sng" algn="ctr">
          <a:solidFill>
            <a:srgbClr val="9BBB59">
              <a:shade val="50000"/>
            </a:srgbClr>
          </a:solidFill>
          <a:prstDash val="solid"/>
        </a:ln>
        <a:effectLst/>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algn="ctr"/>
          <a:r>
            <a:rPr lang="en-US" sz="1400">
              <a:latin typeface="Arial" panose="020B0604020202020204" pitchFamily="34" charset="0"/>
              <a:cs typeface="Arial" panose="020B0604020202020204" pitchFamily="34" charset="0"/>
            </a:rPr>
            <a:t>Miscellaneous Revenue</a:t>
          </a:r>
        </a:p>
      </xdr:txBody>
    </xdr:sp>
    <xdr:clientData/>
  </xdr:twoCellAnchor>
  <xdr:twoCellAnchor>
    <xdr:from>
      <xdr:col>6</xdr:col>
      <xdr:colOff>244732</xdr:colOff>
      <xdr:row>1</xdr:row>
      <xdr:rowOff>0</xdr:rowOff>
    </xdr:from>
    <xdr:to>
      <xdr:col>10</xdr:col>
      <xdr:colOff>300212</xdr:colOff>
      <xdr:row>3</xdr:row>
      <xdr:rowOff>98912</xdr:rowOff>
    </xdr:to>
    <xdr:sp macro="" textlink="">
      <xdr:nvSpPr>
        <xdr:cNvPr id="72" name="Rectangle: Rounded Corners 71">
          <a:extLst>
            <a:ext uri="{FF2B5EF4-FFF2-40B4-BE49-F238E27FC236}">
              <a16:creationId xmlns:a16="http://schemas.microsoft.com/office/drawing/2014/main" id="{A60158D5-9A57-4CA5-981B-6270866FBC1E}"/>
            </a:ext>
          </a:extLst>
        </xdr:cNvPr>
        <xdr:cNvSpPr/>
      </xdr:nvSpPr>
      <xdr:spPr>
        <a:xfrm>
          <a:off x="3902332" y="190500"/>
          <a:ext cx="2493880" cy="479912"/>
        </a:xfrm>
        <a:prstGeom prst="roundRect">
          <a:avLst/>
        </a:prstGeom>
        <a:solidFill>
          <a:srgbClr val="9BBB59"/>
        </a:solidFill>
        <a:ln w="25400" cap="flat" cmpd="sng" algn="ctr">
          <a:solidFill>
            <a:srgbClr val="9BBB59">
              <a:shade val="50000"/>
            </a:srgbClr>
          </a:solidFill>
          <a:prstDash val="solid"/>
        </a:ln>
        <a:effectLst/>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algn="ctr"/>
          <a:r>
            <a:rPr lang="en-US">
              <a:latin typeface="Arial" panose="020B0604020202020204" pitchFamily="34" charset="0"/>
              <a:cs typeface="Arial" panose="020B0604020202020204" pitchFamily="34" charset="0"/>
            </a:rPr>
            <a:t>Eligible Revenue</a:t>
          </a:r>
        </a:p>
      </xdr:txBody>
    </xdr:sp>
    <xdr:clientData/>
  </xdr:twoCellAnchor>
  <xdr:twoCellAnchor>
    <xdr:from>
      <xdr:col>1</xdr:col>
      <xdr:colOff>0</xdr:colOff>
      <xdr:row>3</xdr:row>
      <xdr:rowOff>120593</xdr:rowOff>
    </xdr:from>
    <xdr:to>
      <xdr:col>4</xdr:col>
      <xdr:colOff>591006</xdr:colOff>
      <xdr:row>5</xdr:row>
      <xdr:rowOff>88778</xdr:rowOff>
    </xdr:to>
    <xdr:sp macro="" textlink="">
      <xdr:nvSpPr>
        <xdr:cNvPr id="73" name="Rectangle: Rounded Corners 72">
          <a:extLst>
            <a:ext uri="{FF2B5EF4-FFF2-40B4-BE49-F238E27FC236}">
              <a16:creationId xmlns:a16="http://schemas.microsoft.com/office/drawing/2014/main" id="{84C56A38-3BAA-4792-AE39-11FE590CCABA}"/>
            </a:ext>
          </a:extLst>
        </xdr:cNvPr>
        <xdr:cNvSpPr/>
      </xdr:nvSpPr>
      <xdr:spPr>
        <a:xfrm>
          <a:off x="609600" y="692093"/>
          <a:ext cx="2419806" cy="349185"/>
        </a:xfrm>
        <a:prstGeom prst="roundRect">
          <a:avLst/>
        </a:prstGeom>
        <a:solidFill>
          <a:srgbClr val="9BBB59"/>
        </a:solidFill>
        <a:ln w="25400" cap="flat" cmpd="sng" algn="ctr">
          <a:solidFill>
            <a:srgbClr val="9BBB59">
              <a:shade val="50000"/>
            </a:srgbClr>
          </a:solidFill>
          <a:prstDash val="solid"/>
        </a:ln>
        <a:effectLst/>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algn="ctr"/>
          <a:r>
            <a:rPr lang="en-US" sz="1400">
              <a:latin typeface="Arial" panose="020B0604020202020204" pitchFamily="34" charset="0"/>
              <a:cs typeface="Arial" panose="020B0604020202020204" pitchFamily="34" charset="0"/>
            </a:rPr>
            <a:t>Liquor Store Revenue</a:t>
          </a:r>
        </a:p>
      </xdr:txBody>
    </xdr:sp>
    <xdr:clientData/>
  </xdr:twoCellAnchor>
  <xdr:twoCellAnchor>
    <xdr:from>
      <xdr:col>12</xdr:col>
      <xdr:colOff>166253</xdr:colOff>
      <xdr:row>2</xdr:row>
      <xdr:rowOff>71365</xdr:rowOff>
    </xdr:from>
    <xdr:to>
      <xdr:col>15</xdr:col>
      <xdr:colOff>489526</xdr:colOff>
      <xdr:row>6</xdr:row>
      <xdr:rowOff>138005</xdr:rowOff>
    </xdr:to>
    <xdr:sp macro="" textlink="">
      <xdr:nvSpPr>
        <xdr:cNvPr id="74" name="Rectangle: Rounded Corners 73">
          <a:extLst>
            <a:ext uri="{FF2B5EF4-FFF2-40B4-BE49-F238E27FC236}">
              <a16:creationId xmlns:a16="http://schemas.microsoft.com/office/drawing/2014/main" id="{1548A197-D281-4352-800A-E6026BFAAF34}"/>
            </a:ext>
          </a:extLst>
        </xdr:cNvPr>
        <xdr:cNvSpPr/>
      </xdr:nvSpPr>
      <xdr:spPr>
        <a:xfrm>
          <a:off x="7481453" y="452365"/>
          <a:ext cx="2152073" cy="828640"/>
        </a:xfrm>
        <a:prstGeom prst="roundRect">
          <a:avLst/>
        </a:prstGeom>
        <a:solidFill>
          <a:srgbClr val="9BBB59"/>
        </a:solidFill>
        <a:ln w="25400" cap="flat" cmpd="sng" algn="ctr">
          <a:solidFill>
            <a:srgbClr val="9BBB59">
              <a:shade val="50000"/>
            </a:srgbClr>
          </a:solidFill>
          <a:prstDash val="solid"/>
        </a:ln>
        <a:effectLst/>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algn="ctr"/>
          <a:r>
            <a:rPr lang="en-US" sz="1400">
              <a:latin typeface="Arial" panose="020B0604020202020204" pitchFamily="34" charset="0"/>
              <a:cs typeface="Arial" panose="020B0604020202020204" pitchFamily="34" charset="0"/>
            </a:rPr>
            <a:t>Intergovernmental Revenue from State and Local Government</a:t>
          </a:r>
        </a:p>
      </xdr:txBody>
    </xdr:sp>
    <xdr:clientData/>
  </xdr:twoCellAnchor>
  <xdr:twoCellAnchor>
    <xdr:from>
      <xdr:col>1</xdr:col>
      <xdr:colOff>0</xdr:colOff>
      <xdr:row>12</xdr:row>
      <xdr:rowOff>146947</xdr:rowOff>
    </xdr:from>
    <xdr:to>
      <xdr:col>4</xdr:col>
      <xdr:colOff>591006</xdr:colOff>
      <xdr:row>27</xdr:row>
      <xdr:rowOff>170529</xdr:rowOff>
    </xdr:to>
    <xdr:sp macro="" textlink="">
      <xdr:nvSpPr>
        <xdr:cNvPr id="75" name="Rectangle: Rounded Corners 74">
          <a:extLst>
            <a:ext uri="{FF2B5EF4-FFF2-40B4-BE49-F238E27FC236}">
              <a16:creationId xmlns:a16="http://schemas.microsoft.com/office/drawing/2014/main" id="{81C9D50B-9503-4721-BD8D-47AA157D9B88}"/>
            </a:ext>
          </a:extLst>
        </xdr:cNvPr>
        <xdr:cNvSpPr/>
      </xdr:nvSpPr>
      <xdr:spPr>
        <a:xfrm>
          <a:off x="609600" y="2432947"/>
          <a:ext cx="2419806" cy="2881082"/>
        </a:xfrm>
        <a:prstGeom prst="roundRect">
          <a:avLst/>
        </a:prstGeom>
        <a:solidFill>
          <a:srgbClr val="9BBB59"/>
        </a:solidFill>
        <a:ln w="25400" cap="flat" cmpd="sng" algn="ctr">
          <a:solidFill>
            <a:srgbClr val="9BBB59">
              <a:shade val="50000"/>
            </a:srgbClr>
          </a:solidFill>
          <a:prstDash val="solid"/>
        </a:ln>
        <a:effectLst/>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marL="171450" indent="-171450" algn="ctr">
            <a:buFont typeface="Arial" panose="020B0604020202020204" pitchFamily="34" charset="0"/>
            <a:buChar char="•"/>
          </a:pPr>
          <a:r>
            <a:rPr lang="en-US" sz="1200" b="1">
              <a:latin typeface="Arial" panose="020B0604020202020204" pitchFamily="34" charset="0"/>
              <a:cs typeface="Arial" panose="020B0604020202020204" pitchFamily="34" charset="0"/>
            </a:rPr>
            <a:t>Airports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Educational Institutions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Highways or Tolls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Public Hospitals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Public Housing</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Natural Resources</a:t>
          </a:r>
        </a:p>
        <a:p>
          <a:pPr marL="171450" indent="-171450" algn="ctr">
            <a:buFont typeface="Arial" panose="020B0604020202020204" pitchFamily="34" charset="0"/>
            <a:buChar char="•"/>
          </a:pPr>
          <a:r>
            <a:rPr lang="en-US" sz="1200" b="1">
              <a:latin typeface="Arial" panose="020B0604020202020204" pitchFamily="34" charset="0"/>
              <a:cs typeface="Arial" panose="020B0604020202020204" pitchFamily="34" charset="0"/>
            </a:rPr>
            <a:t>Parking Facilities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Parks and Recreations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Ports</a:t>
          </a:r>
        </a:p>
        <a:p>
          <a:pPr marL="171450" indent="-171450" algn="ctr">
            <a:buFont typeface="Arial" panose="020B0604020202020204" pitchFamily="34" charset="0"/>
            <a:buChar char="•"/>
          </a:pPr>
          <a:r>
            <a:rPr lang="en-US" sz="1200" b="1">
              <a:latin typeface="Arial" panose="020B0604020202020204" pitchFamily="34" charset="0"/>
              <a:cs typeface="Arial" panose="020B0604020202020204" pitchFamily="34" charset="0"/>
            </a:rPr>
            <a:t>Sewer or Solid Waste Systems</a:t>
          </a:r>
        </a:p>
      </xdr:txBody>
    </xdr:sp>
    <xdr:clientData/>
  </xdr:twoCellAnchor>
  <xdr:twoCellAnchor>
    <xdr:from>
      <xdr:col>5</xdr:col>
      <xdr:colOff>249381</xdr:colOff>
      <xdr:row>12</xdr:row>
      <xdr:rowOff>146945</xdr:rowOff>
    </xdr:from>
    <xdr:to>
      <xdr:col>11</xdr:col>
      <xdr:colOff>295564</xdr:colOff>
      <xdr:row>30</xdr:row>
      <xdr:rowOff>96508</xdr:rowOff>
    </xdr:to>
    <xdr:sp macro="" textlink="">
      <xdr:nvSpPr>
        <xdr:cNvPr id="3" name="Rectangle: Rounded Corners 75">
          <a:extLst>
            <a:ext uri="{FF2B5EF4-FFF2-40B4-BE49-F238E27FC236}">
              <a16:creationId xmlns:a16="http://schemas.microsoft.com/office/drawing/2014/main" id="{51F7D4B5-CC8F-40E5-8640-502991B26492}"/>
            </a:ext>
          </a:extLst>
        </xdr:cNvPr>
        <xdr:cNvSpPr/>
      </xdr:nvSpPr>
      <xdr:spPr>
        <a:xfrm>
          <a:off x="3297381" y="2432945"/>
          <a:ext cx="3703783" cy="3378563"/>
        </a:xfrm>
        <a:prstGeom prst="roundRect">
          <a:avLst/>
        </a:prstGeom>
        <a:solidFill>
          <a:srgbClr val="9BBB59"/>
        </a:solidFill>
        <a:ln w="25400" cap="flat" cmpd="sng" algn="ctr">
          <a:solidFill>
            <a:srgbClr val="9BBB59">
              <a:shade val="50000"/>
            </a:srgbClr>
          </a:solidFill>
          <a:prstDash val="solid"/>
        </a:ln>
        <a:effectLst/>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Alcoholic Beverage License or Sales Taxes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Amusements License or Sales Taxes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Corporate Income Taxes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Corporate License Taxes </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Death and Gift Taxes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Documentary and Stock Transfer Taxes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General Sales and Gross Receipts Taxes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Individual Income Taxes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Insurance Premium Sales Taxes</a:t>
          </a:r>
        </a:p>
        <a:p>
          <a:pPr marL="171450" indent="-171450" algn="ctr">
            <a:buFont typeface="Arial" panose="020B0604020202020204" pitchFamily="34" charset="0"/>
            <a:buChar char="•"/>
          </a:pPr>
          <a:r>
            <a:rPr lang="en-US" sz="1200" b="1">
              <a:latin typeface="Arial" panose="020B0604020202020204" pitchFamily="34" charset="0"/>
              <a:cs typeface="Arial" panose="020B0604020202020204" pitchFamily="34" charset="0"/>
            </a:rPr>
            <a:t>Motor Fuels Sales Taxes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Hunting and Fishing License Taxes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Motor Vehicle License Taxes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Motor Vehicle Operations License Taxes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Occupation and Business Licenses Taxes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Property Taxes</a:t>
          </a:r>
        </a:p>
        <a:p>
          <a:pPr marL="171450" indent="-171450" algn="ctr">
            <a:buFont typeface="Arial" panose="020B0604020202020204" pitchFamily="34" charset="0"/>
            <a:buChar char="•"/>
          </a:pPr>
          <a:r>
            <a:rPr lang="en-US" sz="1200" b="1">
              <a:latin typeface="Arial" panose="020B0604020202020204" pitchFamily="34" charset="0"/>
              <a:cs typeface="Arial" panose="020B0604020202020204" pitchFamily="34" charset="0"/>
            </a:rPr>
            <a:t>Public Utilities License or Sales Tax</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Tobacco Product Sales Taxes</a:t>
          </a:r>
        </a:p>
      </xdr:txBody>
    </xdr:sp>
    <xdr:clientData/>
  </xdr:twoCellAnchor>
  <xdr:twoCellAnchor>
    <xdr:from>
      <xdr:col>12</xdr:col>
      <xdr:colOff>32386</xdr:colOff>
      <xdr:row>12</xdr:row>
      <xdr:rowOff>146947</xdr:rowOff>
    </xdr:from>
    <xdr:to>
      <xdr:col>16</xdr:col>
      <xdr:colOff>13792</xdr:colOff>
      <xdr:row>27</xdr:row>
      <xdr:rowOff>118710</xdr:rowOff>
    </xdr:to>
    <xdr:sp macro="" textlink="">
      <xdr:nvSpPr>
        <xdr:cNvPr id="77" name="Rectangle: Rounded Corners 76">
          <a:extLst>
            <a:ext uri="{FF2B5EF4-FFF2-40B4-BE49-F238E27FC236}">
              <a16:creationId xmlns:a16="http://schemas.microsoft.com/office/drawing/2014/main" id="{C4559DE5-73B1-4106-887E-6BC7596F8C40}"/>
            </a:ext>
          </a:extLst>
        </xdr:cNvPr>
        <xdr:cNvSpPr/>
      </xdr:nvSpPr>
      <xdr:spPr>
        <a:xfrm>
          <a:off x="7347586" y="2432947"/>
          <a:ext cx="2419806" cy="2829263"/>
        </a:xfrm>
        <a:prstGeom prst="roundRect">
          <a:avLst/>
        </a:prstGeom>
        <a:solidFill>
          <a:srgbClr val="9BBB59"/>
        </a:solidFill>
        <a:ln w="25400" cap="flat" cmpd="sng" algn="ctr">
          <a:solidFill>
            <a:srgbClr val="9BBB59">
              <a:shade val="50000"/>
            </a:srgbClr>
          </a:solidFill>
          <a:prstDash val="solid"/>
        </a:ln>
        <a:effectLst/>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a:defRPr>
          </a:lvl1pPr>
          <a:lvl2pPr marL="457200" algn="l" defTabSz="457200" rtl="0" eaLnBrk="1" latinLnBrk="0" hangingPunct="1">
            <a:defRPr sz="1800" kern="1200">
              <a:solidFill>
                <a:sysClr val="window" lastClr="FFFFFF"/>
              </a:solidFill>
              <a:latin typeface="Calibri"/>
            </a:defRPr>
          </a:lvl2pPr>
          <a:lvl3pPr marL="914400" algn="l" defTabSz="457200" rtl="0" eaLnBrk="1" latinLnBrk="0" hangingPunct="1">
            <a:defRPr sz="1800" kern="1200">
              <a:solidFill>
                <a:sysClr val="window" lastClr="FFFFFF"/>
              </a:solidFill>
              <a:latin typeface="Calibri"/>
            </a:defRPr>
          </a:lvl3pPr>
          <a:lvl4pPr marL="1371600" algn="l" defTabSz="457200" rtl="0" eaLnBrk="1" latinLnBrk="0" hangingPunct="1">
            <a:defRPr sz="1800" kern="1200">
              <a:solidFill>
                <a:sysClr val="window" lastClr="FFFFFF"/>
              </a:solidFill>
              <a:latin typeface="Calibri"/>
            </a:defRPr>
          </a:lvl4pPr>
          <a:lvl5pPr marL="1828800" algn="l" defTabSz="457200" rtl="0" eaLnBrk="1" latinLnBrk="0" hangingPunct="1">
            <a:defRPr sz="1800" kern="1200">
              <a:solidFill>
                <a:sysClr val="window" lastClr="FFFFFF"/>
              </a:solidFill>
              <a:latin typeface="Calibri"/>
            </a:defRPr>
          </a:lvl5pPr>
          <a:lvl6pPr marL="2286000" algn="l" defTabSz="457200" rtl="0" eaLnBrk="1" latinLnBrk="0" hangingPunct="1">
            <a:defRPr sz="1800" kern="1200">
              <a:solidFill>
                <a:sysClr val="window" lastClr="FFFFFF"/>
              </a:solidFill>
              <a:latin typeface="Calibri"/>
            </a:defRPr>
          </a:lvl6pPr>
          <a:lvl7pPr marL="2743200" algn="l" defTabSz="457200" rtl="0" eaLnBrk="1" latinLnBrk="0" hangingPunct="1">
            <a:defRPr sz="1800" kern="1200">
              <a:solidFill>
                <a:sysClr val="window" lastClr="FFFFFF"/>
              </a:solidFill>
              <a:latin typeface="Calibri"/>
            </a:defRPr>
          </a:lvl7pPr>
          <a:lvl8pPr marL="3200400" algn="l" defTabSz="457200" rtl="0" eaLnBrk="1" latinLnBrk="0" hangingPunct="1">
            <a:defRPr sz="1800" kern="1200">
              <a:solidFill>
                <a:sysClr val="window" lastClr="FFFFFF"/>
              </a:solidFill>
              <a:latin typeface="Calibri"/>
            </a:defRPr>
          </a:lvl8pPr>
          <a:lvl9pPr marL="3657600" algn="l" defTabSz="457200" rtl="0" eaLnBrk="1" latinLnBrk="0" hangingPunct="1">
            <a:defRPr sz="1800" kern="1200">
              <a:solidFill>
                <a:sysClr val="window" lastClr="FFFFFF"/>
              </a:solidFill>
              <a:latin typeface="Calibri"/>
            </a:defRPr>
          </a:lvl9pPr>
        </a:lstStyle>
        <a:p>
          <a:pPr marL="171450" indent="-171450" algn="ctr">
            <a:buFont typeface="Arial" panose="020B0604020202020204" pitchFamily="34" charset="0"/>
            <a:buChar char="•"/>
          </a:pPr>
          <a:r>
            <a:rPr lang="en-US" sz="1200" b="1">
              <a:latin typeface="Arial" panose="020B0604020202020204" pitchFamily="34" charset="0"/>
              <a:cs typeface="Arial" panose="020B0604020202020204" pitchFamily="34" charset="0"/>
            </a:rPr>
            <a:t>Dividends or Interest Earnings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Donations from Private Sources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Fines and Forfeits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Lottery</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Rents</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Royalties</a:t>
          </a:r>
        </a:p>
        <a:p>
          <a:pPr marL="171450" indent="-171450" algn="ctr">
            <a:buFont typeface="Arial" panose="020B0604020202020204" pitchFamily="34" charset="0"/>
            <a:buChar char="•"/>
          </a:pPr>
          <a:r>
            <a:rPr lang="en-US" sz="1200" b="1">
              <a:latin typeface="Arial" panose="020B0604020202020204" pitchFamily="34" charset="0"/>
              <a:cs typeface="Arial" panose="020B0604020202020204" pitchFamily="34" charset="0"/>
            </a:rPr>
            <a:t>Sale of Property</a:t>
          </a:r>
        </a:p>
        <a:p>
          <a:pPr marL="171450" indent="-171450" algn="ctr">
            <a:buFont typeface="Arial" panose="020B0604020202020204" pitchFamily="34" charset="0"/>
            <a:buChar char="•"/>
          </a:pPr>
          <a:r>
            <a:rPr lang="en-US" sz="1200">
              <a:latin typeface="Arial" panose="020B0604020202020204" pitchFamily="34" charset="0"/>
              <a:cs typeface="Arial" panose="020B0604020202020204" pitchFamily="34" charset="0"/>
            </a:rPr>
            <a:t>Special Assessments</a:t>
          </a:r>
        </a:p>
        <a:p>
          <a:pPr marL="171450" indent="-171450" algn="ctr">
            <a:buFont typeface="Arial" panose="020B0604020202020204" pitchFamily="34" charset="0"/>
            <a:buChar char="•"/>
          </a:pPr>
          <a:endParaRPr lang="en-US" sz="1200">
            <a:latin typeface="Arial" panose="020B0604020202020204" pitchFamily="34" charset="0"/>
            <a:cs typeface="Arial" panose="020B0604020202020204" pitchFamily="34" charset="0"/>
          </a:endParaRPr>
        </a:p>
      </xdr:txBody>
    </xdr:sp>
    <xdr:clientData/>
  </xdr:twoCellAnchor>
  <xdr:twoCellAnchor>
    <xdr:from>
      <xdr:col>2</xdr:col>
      <xdr:colOff>600304</xdr:colOff>
      <xdr:row>7</xdr:row>
      <xdr:rowOff>77388</xdr:rowOff>
    </xdr:from>
    <xdr:to>
      <xdr:col>8</xdr:col>
      <xdr:colOff>272474</xdr:colOff>
      <xdr:row>9</xdr:row>
      <xdr:rowOff>85221</xdr:rowOff>
    </xdr:to>
    <xdr:cxnSp macro="">
      <xdr:nvCxnSpPr>
        <xdr:cNvPr id="78" name="Connector: Elbow 77">
          <a:extLst>
            <a:ext uri="{FF2B5EF4-FFF2-40B4-BE49-F238E27FC236}">
              <a16:creationId xmlns:a16="http://schemas.microsoft.com/office/drawing/2014/main" id="{4CFB6261-CDA2-4EB1-A54E-64093043209F}"/>
            </a:ext>
          </a:extLst>
        </xdr:cNvPr>
        <xdr:cNvCxnSpPr>
          <a:stCxn id="68" idx="2"/>
          <a:endCxn id="69" idx="0"/>
        </xdr:cNvCxnSpPr>
      </xdr:nvCxnSpPr>
      <xdr:spPr>
        <a:xfrm rot="5400000">
          <a:off x="3289972" y="-59580"/>
          <a:ext cx="388833" cy="3329770"/>
        </a:xfrm>
        <a:prstGeom prst="bentConnector3">
          <a:avLst>
            <a:gd name="adj1" fmla="val 50000"/>
          </a:avLst>
        </a:prstGeom>
        <a:noFill/>
        <a:ln w="9525" cap="flat" cmpd="sng" algn="ctr">
          <a:solidFill>
            <a:sysClr val="windowText" lastClr="000000">
              <a:shade val="95000"/>
              <a:satMod val="105000"/>
            </a:sysClr>
          </a:solidFill>
          <a:prstDash val="solid"/>
          <a:tailEnd type="triangle"/>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272473</xdr:colOff>
      <xdr:row>7</xdr:row>
      <xdr:rowOff>77389</xdr:rowOff>
    </xdr:from>
    <xdr:to>
      <xdr:col>8</xdr:col>
      <xdr:colOff>272473</xdr:colOff>
      <xdr:row>9</xdr:row>
      <xdr:rowOff>85222</xdr:rowOff>
    </xdr:to>
    <xdr:cxnSp macro="">
      <xdr:nvCxnSpPr>
        <xdr:cNvPr id="79" name="Straight Arrow Connector 78">
          <a:extLst>
            <a:ext uri="{FF2B5EF4-FFF2-40B4-BE49-F238E27FC236}">
              <a16:creationId xmlns:a16="http://schemas.microsoft.com/office/drawing/2014/main" id="{6FA4DBA3-7CC2-40FA-9B20-89A2C05921BE}"/>
            </a:ext>
          </a:extLst>
        </xdr:cNvPr>
        <xdr:cNvCxnSpPr>
          <a:cxnSpLocks/>
          <a:stCxn id="68" idx="2"/>
          <a:endCxn id="70" idx="0"/>
        </xdr:cNvCxnSpPr>
      </xdr:nvCxnSpPr>
      <xdr:spPr>
        <a:xfrm>
          <a:off x="5149273" y="1410889"/>
          <a:ext cx="0" cy="388833"/>
        </a:xfrm>
        <a:prstGeom prst="straightConnector1">
          <a:avLst/>
        </a:prstGeom>
        <a:noFill/>
        <a:ln w="9525" cap="flat" cmpd="sng" algn="ctr">
          <a:solidFill>
            <a:sysClr val="windowText" lastClr="000000">
              <a:shade val="95000"/>
              <a:satMod val="105000"/>
            </a:sysClr>
          </a:solidFill>
          <a:prstDash val="solid"/>
          <a:tailEnd type="triangle"/>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272474</xdr:colOff>
      <xdr:row>7</xdr:row>
      <xdr:rowOff>77388</xdr:rowOff>
    </xdr:from>
    <xdr:to>
      <xdr:col>14</xdr:col>
      <xdr:colOff>23090</xdr:colOff>
      <xdr:row>9</xdr:row>
      <xdr:rowOff>85221</xdr:rowOff>
    </xdr:to>
    <xdr:cxnSp macro="">
      <xdr:nvCxnSpPr>
        <xdr:cNvPr id="80" name="Connector: Elbow 79">
          <a:extLst>
            <a:ext uri="{FF2B5EF4-FFF2-40B4-BE49-F238E27FC236}">
              <a16:creationId xmlns:a16="http://schemas.microsoft.com/office/drawing/2014/main" id="{0DD72D54-A4FE-4C3A-A100-2EFBC1FB4415}"/>
            </a:ext>
          </a:extLst>
        </xdr:cNvPr>
        <xdr:cNvCxnSpPr>
          <a:stCxn id="68" idx="2"/>
          <a:endCxn id="71" idx="0"/>
        </xdr:cNvCxnSpPr>
      </xdr:nvCxnSpPr>
      <xdr:spPr>
        <a:xfrm rot="16200000" flipH="1">
          <a:off x="6658965" y="-98803"/>
          <a:ext cx="388833" cy="3408216"/>
        </a:xfrm>
        <a:prstGeom prst="bentConnector3">
          <a:avLst>
            <a:gd name="adj1" fmla="val 50000"/>
          </a:avLst>
        </a:prstGeom>
        <a:noFill/>
        <a:ln w="9525" cap="flat" cmpd="sng" algn="ctr">
          <a:solidFill>
            <a:sysClr val="windowText" lastClr="000000">
              <a:shade val="95000"/>
              <a:satMod val="105000"/>
            </a:sysClr>
          </a:solidFill>
          <a:prstDash val="solid"/>
          <a:tailEnd type="triangle"/>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272472</xdr:colOff>
      <xdr:row>3</xdr:row>
      <xdr:rowOff>99539</xdr:rowOff>
    </xdr:from>
    <xdr:to>
      <xdr:col>8</xdr:col>
      <xdr:colOff>272473</xdr:colOff>
      <xdr:row>5</xdr:row>
      <xdr:rowOff>109831</xdr:rowOff>
    </xdr:to>
    <xdr:cxnSp macro="">
      <xdr:nvCxnSpPr>
        <xdr:cNvPr id="81" name="Straight Arrow Connector 80">
          <a:extLst>
            <a:ext uri="{FF2B5EF4-FFF2-40B4-BE49-F238E27FC236}">
              <a16:creationId xmlns:a16="http://schemas.microsoft.com/office/drawing/2014/main" id="{028B918D-A4CD-4953-B169-77F7B94BEE2D}"/>
            </a:ext>
          </a:extLst>
        </xdr:cNvPr>
        <xdr:cNvCxnSpPr>
          <a:cxnSpLocks/>
        </xdr:cNvCxnSpPr>
      </xdr:nvCxnSpPr>
      <xdr:spPr>
        <a:xfrm>
          <a:off x="5149272" y="671039"/>
          <a:ext cx="1" cy="391292"/>
        </a:xfrm>
        <a:prstGeom prst="straightConnector1">
          <a:avLst/>
        </a:prstGeom>
        <a:noFill/>
        <a:ln w="9525" cap="flat" cmpd="sng" algn="ctr">
          <a:solidFill>
            <a:sysClr val="windowText" lastClr="000000">
              <a:shade val="95000"/>
              <a:satMod val="105000"/>
            </a:sysClr>
          </a:solidFill>
          <a:prstDash val="solid"/>
          <a:tailEnd type="triangle"/>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600301</xdr:colOff>
      <xdr:row>11</xdr:row>
      <xdr:rowOff>74570</xdr:rowOff>
    </xdr:from>
    <xdr:to>
      <xdr:col>2</xdr:col>
      <xdr:colOff>600303</xdr:colOff>
      <xdr:row>12</xdr:row>
      <xdr:rowOff>146947</xdr:rowOff>
    </xdr:to>
    <xdr:cxnSp macro="">
      <xdr:nvCxnSpPr>
        <xdr:cNvPr id="82" name="Straight Arrow Connector 81">
          <a:extLst>
            <a:ext uri="{FF2B5EF4-FFF2-40B4-BE49-F238E27FC236}">
              <a16:creationId xmlns:a16="http://schemas.microsoft.com/office/drawing/2014/main" id="{BD606A7D-124E-48EA-B64D-FB4A0D4E6A86}"/>
            </a:ext>
          </a:extLst>
        </xdr:cNvPr>
        <xdr:cNvCxnSpPr>
          <a:cxnSpLocks/>
          <a:endCxn id="75" idx="0"/>
        </xdr:cNvCxnSpPr>
      </xdr:nvCxnSpPr>
      <xdr:spPr>
        <a:xfrm>
          <a:off x="1819501" y="2170070"/>
          <a:ext cx="2" cy="262877"/>
        </a:xfrm>
        <a:prstGeom prst="straightConnector1">
          <a:avLst/>
        </a:prstGeom>
        <a:noFill/>
        <a:ln w="9525" cap="flat" cmpd="sng" algn="ctr">
          <a:solidFill>
            <a:sysClr val="windowText" lastClr="000000">
              <a:shade val="95000"/>
              <a:satMod val="105000"/>
            </a:sysClr>
          </a:solidFill>
          <a:prstDash val="solid"/>
          <a:tailEnd type="triangle"/>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279078</xdr:colOff>
      <xdr:row>11</xdr:row>
      <xdr:rowOff>74570</xdr:rowOff>
    </xdr:from>
    <xdr:to>
      <xdr:col>8</xdr:col>
      <xdr:colOff>279081</xdr:colOff>
      <xdr:row>12</xdr:row>
      <xdr:rowOff>146947</xdr:rowOff>
    </xdr:to>
    <xdr:cxnSp macro="">
      <xdr:nvCxnSpPr>
        <xdr:cNvPr id="83" name="Straight Arrow Connector 82">
          <a:extLst>
            <a:ext uri="{FF2B5EF4-FFF2-40B4-BE49-F238E27FC236}">
              <a16:creationId xmlns:a16="http://schemas.microsoft.com/office/drawing/2014/main" id="{638ADCE2-7BBA-47DE-B078-F42B7F92D421}"/>
            </a:ext>
          </a:extLst>
        </xdr:cNvPr>
        <xdr:cNvCxnSpPr>
          <a:cxnSpLocks/>
        </xdr:cNvCxnSpPr>
      </xdr:nvCxnSpPr>
      <xdr:spPr>
        <a:xfrm>
          <a:off x="5155878" y="2170070"/>
          <a:ext cx="3" cy="262877"/>
        </a:xfrm>
        <a:prstGeom prst="straightConnector1">
          <a:avLst/>
        </a:prstGeom>
        <a:noFill/>
        <a:ln w="9525" cap="flat" cmpd="sng" algn="ctr">
          <a:solidFill>
            <a:sysClr val="windowText" lastClr="000000">
              <a:shade val="95000"/>
              <a:satMod val="105000"/>
            </a:sysClr>
          </a:solidFill>
          <a:prstDash val="solid"/>
          <a:tailEnd type="triangle"/>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23089</xdr:colOff>
      <xdr:row>11</xdr:row>
      <xdr:rowOff>74570</xdr:rowOff>
    </xdr:from>
    <xdr:to>
      <xdr:col>14</xdr:col>
      <xdr:colOff>23092</xdr:colOff>
      <xdr:row>12</xdr:row>
      <xdr:rowOff>146947</xdr:rowOff>
    </xdr:to>
    <xdr:cxnSp macro="">
      <xdr:nvCxnSpPr>
        <xdr:cNvPr id="84" name="Straight Arrow Connector 83">
          <a:extLst>
            <a:ext uri="{FF2B5EF4-FFF2-40B4-BE49-F238E27FC236}">
              <a16:creationId xmlns:a16="http://schemas.microsoft.com/office/drawing/2014/main" id="{0EDC39C3-B82B-4157-AED7-200BC8717D62}"/>
            </a:ext>
          </a:extLst>
        </xdr:cNvPr>
        <xdr:cNvCxnSpPr>
          <a:cxnSpLocks/>
        </xdr:cNvCxnSpPr>
      </xdr:nvCxnSpPr>
      <xdr:spPr>
        <a:xfrm>
          <a:off x="8557489" y="2170070"/>
          <a:ext cx="3" cy="262877"/>
        </a:xfrm>
        <a:prstGeom prst="straightConnector1">
          <a:avLst/>
        </a:prstGeom>
        <a:noFill/>
        <a:ln w="9525" cap="flat" cmpd="sng" algn="ctr">
          <a:solidFill>
            <a:sysClr val="windowText" lastClr="000000">
              <a:shade val="95000"/>
              <a:satMod val="105000"/>
            </a:sysClr>
          </a:solidFill>
          <a:prstDash val="solid"/>
          <a:tailEnd type="triangle"/>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591006</xdr:colOff>
      <xdr:row>4</xdr:row>
      <xdr:rowOff>104685</xdr:rowOff>
    </xdr:from>
    <xdr:to>
      <xdr:col>12</xdr:col>
      <xdr:colOff>166253</xdr:colOff>
      <xdr:row>4</xdr:row>
      <xdr:rowOff>104686</xdr:rowOff>
    </xdr:to>
    <xdr:cxnSp macro="">
      <xdr:nvCxnSpPr>
        <xdr:cNvPr id="85" name="Straight Arrow Connector 84">
          <a:extLst>
            <a:ext uri="{FF2B5EF4-FFF2-40B4-BE49-F238E27FC236}">
              <a16:creationId xmlns:a16="http://schemas.microsoft.com/office/drawing/2014/main" id="{E2223678-1719-450D-A206-7B2385320B5C}"/>
            </a:ext>
          </a:extLst>
        </xdr:cNvPr>
        <xdr:cNvCxnSpPr>
          <a:cxnSpLocks/>
          <a:stCxn id="73" idx="3"/>
          <a:endCxn id="74" idx="1"/>
        </xdr:cNvCxnSpPr>
      </xdr:nvCxnSpPr>
      <xdr:spPr>
        <a:xfrm flipV="1">
          <a:off x="3029406" y="866685"/>
          <a:ext cx="4452047" cy="1"/>
        </a:xfrm>
        <a:prstGeom prst="straightConnector1">
          <a:avLst/>
        </a:prstGeom>
        <a:noFill/>
        <a:ln w="9525" cap="flat" cmpd="sng" algn="ctr">
          <a:solidFill>
            <a:sysClr val="windowText" lastClr="000000">
              <a:shade val="95000"/>
              <a:satMod val="105000"/>
            </a:sysClr>
          </a:solidFill>
          <a:prstDash val="solid"/>
          <a:headEnd type="triangle"/>
          <a:tailEnd type="triangle"/>
        </a:ln>
        <a:effectLst/>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17</xdr:col>
      <xdr:colOff>390058</xdr:colOff>
      <xdr:row>2</xdr:row>
      <xdr:rowOff>44032</xdr:rowOff>
    </xdr:from>
    <xdr:to>
      <xdr:col>21</xdr:col>
      <xdr:colOff>546070</xdr:colOff>
      <xdr:row>23</xdr:row>
      <xdr:rowOff>36340</xdr:rowOff>
    </xdr:to>
    <xdr:pic>
      <xdr:nvPicPr>
        <xdr:cNvPr id="86" name="table">
          <a:extLst>
            <a:ext uri="{FF2B5EF4-FFF2-40B4-BE49-F238E27FC236}">
              <a16:creationId xmlns:a16="http://schemas.microsoft.com/office/drawing/2014/main" id="{FF80BD51-C03A-4F99-B6CF-7DB5B2EA83D1}"/>
            </a:ext>
          </a:extLst>
        </xdr:cNvPr>
        <xdr:cNvPicPr>
          <a:picLocks noChangeAspect="1"/>
        </xdr:cNvPicPr>
      </xdr:nvPicPr>
      <xdr:blipFill>
        <a:blip xmlns:r="http://schemas.openxmlformats.org/officeDocument/2006/relationships" r:embed="rId1"/>
        <a:stretch>
          <a:fillRect/>
        </a:stretch>
      </xdr:blipFill>
      <xdr:spPr>
        <a:xfrm>
          <a:off x="10753258" y="425032"/>
          <a:ext cx="2375337" cy="3983283"/>
        </a:xfrm>
        <a:prstGeom prst="rect">
          <a:avLst/>
        </a:prstGeom>
      </xdr:spPr>
    </xdr:pic>
    <xdr:clientData/>
  </xdr:twoCellAnchor>
  <xdr:twoCellAnchor>
    <xdr:from>
      <xdr:col>17</xdr:col>
      <xdr:colOff>390058</xdr:colOff>
      <xdr:row>27</xdr:row>
      <xdr:rowOff>92759</xdr:rowOff>
    </xdr:from>
    <xdr:to>
      <xdr:col>21</xdr:col>
      <xdr:colOff>326995</xdr:colOff>
      <xdr:row>30</xdr:row>
      <xdr:rowOff>106034</xdr:rowOff>
    </xdr:to>
    <xdr:sp macro="" textlink="">
      <xdr:nvSpPr>
        <xdr:cNvPr id="87" name="TextBox 26">
          <a:extLst>
            <a:ext uri="{FF2B5EF4-FFF2-40B4-BE49-F238E27FC236}">
              <a16:creationId xmlns:a16="http://schemas.microsoft.com/office/drawing/2014/main" id="{D94FDD32-D239-4AEC-9A7E-7876A275D3AB}"/>
            </a:ext>
          </a:extLst>
        </xdr:cNvPr>
        <xdr:cNvSpPr txBox="1"/>
      </xdr:nvSpPr>
      <xdr:spPr>
        <a:xfrm>
          <a:off x="10753258" y="5236259"/>
          <a:ext cx="2375337" cy="584775"/>
        </a:xfrm>
        <a:prstGeom prst="rect">
          <a:avLst/>
        </a:prstGeom>
        <a:noFill/>
      </xdr:spPr>
      <xdr:txBody>
        <a:bodyPr wrap="square" rtlCol="0">
          <a:spAutoFit/>
        </a:bodyPr>
        <a:lstStyle>
          <a:defPPr>
            <a:defRPr lang="en-US"/>
          </a:defPPr>
          <a:lvl1pPr marL="0" algn="l" defTabSz="457200" rtl="0" eaLnBrk="1" latinLnBrk="0" hangingPunct="1">
            <a:defRPr sz="1800" kern="1200">
              <a:solidFill>
                <a:sysClr val="windowText" lastClr="000000"/>
              </a:solidFill>
              <a:latin typeface="Calibri"/>
            </a:defRPr>
          </a:lvl1pPr>
          <a:lvl2pPr marL="457200" algn="l" defTabSz="457200" rtl="0" eaLnBrk="1" latinLnBrk="0" hangingPunct="1">
            <a:defRPr sz="1800" kern="1200">
              <a:solidFill>
                <a:sysClr val="windowText" lastClr="000000"/>
              </a:solidFill>
              <a:latin typeface="Calibri"/>
            </a:defRPr>
          </a:lvl2pPr>
          <a:lvl3pPr marL="914400" algn="l" defTabSz="457200" rtl="0" eaLnBrk="1" latinLnBrk="0" hangingPunct="1">
            <a:defRPr sz="1800" kern="1200">
              <a:solidFill>
                <a:sysClr val="windowText" lastClr="000000"/>
              </a:solidFill>
              <a:latin typeface="Calibri"/>
            </a:defRPr>
          </a:lvl3pPr>
          <a:lvl4pPr marL="1371600" algn="l" defTabSz="457200" rtl="0" eaLnBrk="1" latinLnBrk="0" hangingPunct="1">
            <a:defRPr sz="1800" kern="1200">
              <a:solidFill>
                <a:sysClr val="windowText" lastClr="000000"/>
              </a:solidFill>
              <a:latin typeface="Calibri"/>
            </a:defRPr>
          </a:lvl4pPr>
          <a:lvl5pPr marL="1828800" algn="l" defTabSz="457200" rtl="0" eaLnBrk="1" latinLnBrk="0" hangingPunct="1">
            <a:defRPr sz="1800" kern="1200">
              <a:solidFill>
                <a:sysClr val="windowText" lastClr="000000"/>
              </a:solidFill>
              <a:latin typeface="Calibri"/>
            </a:defRPr>
          </a:lvl5pPr>
          <a:lvl6pPr marL="2286000" algn="l" defTabSz="457200" rtl="0" eaLnBrk="1" latinLnBrk="0" hangingPunct="1">
            <a:defRPr sz="1800" kern="1200">
              <a:solidFill>
                <a:sysClr val="windowText" lastClr="000000"/>
              </a:solidFill>
              <a:latin typeface="Calibri"/>
            </a:defRPr>
          </a:lvl6pPr>
          <a:lvl7pPr marL="2743200" algn="l" defTabSz="457200" rtl="0" eaLnBrk="1" latinLnBrk="0" hangingPunct="1">
            <a:defRPr sz="1800" kern="1200">
              <a:solidFill>
                <a:sysClr val="windowText" lastClr="000000"/>
              </a:solidFill>
              <a:latin typeface="Calibri"/>
            </a:defRPr>
          </a:lvl7pPr>
          <a:lvl8pPr marL="3200400" algn="l" defTabSz="457200" rtl="0" eaLnBrk="1" latinLnBrk="0" hangingPunct="1">
            <a:defRPr sz="1800" kern="1200">
              <a:solidFill>
                <a:sysClr val="windowText" lastClr="000000"/>
              </a:solidFill>
              <a:latin typeface="Calibri"/>
            </a:defRPr>
          </a:lvl8pPr>
          <a:lvl9pPr marL="3657600" algn="l" defTabSz="457200" rtl="0" eaLnBrk="1" latinLnBrk="0" hangingPunct="1">
            <a:defRPr sz="1800" kern="1200">
              <a:solidFill>
                <a:sysClr val="windowText" lastClr="000000"/>
              </a:solidFill>
              <a:latin typeface="Calibri"/>
            </a:defRPr>
          </a:lvl9pPr>
        </a:lstStyle>
        <a:p>
          <a:r>
            <a:rPr lang="en-US" sz="1200" baseline="30000">
              <a:latin typeface="Arial" panose="020B0604020202020204" pitchFamily="34" charset="0"/>
              <a:cs typeface="Arial" panose="020B0604020202020204" pitchFamily="34" charset="0"/>
            </a:rPr>
            <a:t>*Includes revenue from sales and operations of publicly-owned and controlled water supply systems, electric power systems, gas supply systems, and public mass transit</a:t>
          </a:r>
        </a:p>
      </xdr:txBody>
    </xdr:sp>
    <xdr:clientData/>
  </xdr:twoCellAnchor>
  <xdr:twoCellAnchor>
    <xdr:from>
      <xdr:col>17</xdr:col>
      <xdr:colOff>390058</xdr:colOff>
      <xdr:row>23</xdr:row>
      <xdr:rowOff>115698</xdr:rowOff>
    </xdr:from>
    <xdr:to>
      <xdr:col>21</xdr:col>
      <xdr:colOff>326995</xdr:colOff>
      <xdr:row>26</xdr:row>
      <xdr:rowOff>144362</xdr:rowOff>
    </xdr:to>
    <xdr:sp macro="" textlink="">
      <xdr:nvSpPr>
        <xdr:cNvPr id="88" name="TextBox 27">
          <a:extLst>
            <a:ext uri="{FF2B5EF4-FFF2-40B4-BE49-F238E27FC236}">
              <a16:creationId xmlns:a16="http://schemas.microsoft.com/office/drawing/2014/main" id="{B256379E-9A72-4663-8F82-2640E016B95C}"/>
            </a:ext>
          </a:extLst>
        </xdr:cNvPr>
        <xdr:cNvSpPr txBox="1"/>
      </xdr:nvSpPr>
      <xdr:spPr>
        <a:xfrm>
          <a:off x="10753258" y="4497198"/>
          <a:ext cx="2375337" cy="600164"/>
        </a:xfrm>
        <a:prstGeom prst="rect">
          <a:avLst/>
        </a:prstGeom>
        <a:solidFill>
          <a:sysClr val="window" lastClr="FFFFFF">
            <a:lumMod val="75000"/>
          </a:sysClr>
        </a:solidFill>
        <a:effectLst>
          <a:outerShdw blurRad="50800" dist="38100" dir="2700000" algn="tl" rotWithShape="0">
            <a:prstClr val="black">
              <a:alpha val="40000"/>
            </a:prstClr>
          </a:outerShdw>
        </a:effectLst>
      </xdr:spPr>
      <xdr:txBody>
        <a:bodyPr wrap="square" rtlCol="0">
          <a:spAutoFit/>
        </a:bodyPr>
        <a:lstStyle>
          <a:defPPr>
            <a:defRPr lang="en-US"/>
          </a:defPPr>
          <a:lvl1pPr marL="0" algn="l" defTabSz="457200" rtl="0" eaLnBrk="1" latinLnBrk="0" hangingPunct="1">
            <a:defRPr sz="1800" kern="1200">
              <a:solidFill>
                <a:sysClr val="windowText" lastClr="000000"/>
              </a:solidFill>
              <a:latin typeface="Calibri"/>
            </a:defRPr>
          </a:lvl1pPr>
          <a:lvl2pPr marL="457200" algn="l" defTabSz="457200" rtl="0" eaLnBrk="1" latinLnBrk="0" hangingPunct="1">
            <a:defRPr sz="1800" kern="1200">
              <a:solidFill>
                <a:sysClr val="windowText" lastClr="000000"/>
              </a:solidFill>
              <a:latin typeface="Calibri"/>
            </a:defRPr>
          </a:lvl2pPr>
          <a:lvl3pPr marL="914400" algn="l" defTabSz="457200" rtl="0" eaLnBrk="1" latinLnBrk="0" hangingPunct="1">
            <a:defRPr sz="1800" kern="1200">
              <a:solidFill>
                <a:sysClr val="windowText" lastClr="000000"/>
              </a:solidFill>
              <a:latin typeface="Calibri"/>
            </a:defRPr>
          </a:lvl3pPr>
          <a:lvl4pPr marL="1371600" algn="l" defTabSz="457200" rtl="0" eaLnBrk="1" latinLnBrk="0" hangingPunct="1">
            <a:defRPr sz="1800" kern="1200">
              <a:solidFill>
                <a:sysClr val="windowText" lastClr="000000"/>
              </a:solidFill>
              <a:latin typeface="Calibri"/>
            </a:defRPr>
          </a:lvl4pPr>
          <a:lvl5pPr marL="1828800" algn="l" defTabSz="457200" rtl="0" eaLnBrk="1" latinLnBrk="0" hangingPunct="1">
            <a:defRPr sz="1800" kern="1200">
              <a:solidFill>
                <a:sysClr val="windowText" lastClr="000000"/>
              </a:solidFill>
              <a:latin typeface="Calibri"/>
            </a:defRPr>
          </a:lvl5pPr>
          <a:lvl6pPr marL="2286000" algn="l" defTabSz="457200" rtl="0" eaLnBrk="1" latinLnBrk="0" hangingPunct="1">
            <a:defRPr sz="1800" kern="1200">
              <a:solidFill>
                <a:sysClr val="windowText" lastClr="000000"/>
              </a:solidFill>
              <a:latin typeface="Calibri"/>
            </a:defRPr>
          </a:lvl6pPr>
          <a:lvl7pPr marL="2743200" algn="l" defTabSz="457200" rtl="0" eaLnBrk="1" latinLnBrk="0" hangingPunct="1">
            <a:defRPr sz="1800" kern="1200">
              <a:solidFill>
                <a:sysClr val="windowText" lastClr="000000"/>
              </a:solidFill>
              <a:latin typeface="Calibri"/>
            </a:defRPr>
          </a:lvl7pPr>
          <a:lvl8pPr marL="3200400" algn="l" defTabSz="457200" rtl="0" eaLnBrk="1" latinLnBrk="0" hangingPunct="1">
            <a:defRPr sz="1800" kern="1200">
              <a:solidFill>
                <a:sysClr val="windowText" lastClr="000000"/>
              </a:solidFill>
              <a:latin typeface="Calibri"/>
            </a:defRPr>
          </a:lvl8pPr>
          <a:lvl9pPr marL="3657600" algn="l" defTabSz="457200" rtl="0" eaLnBrk="1" latinLnBrk="0" hangingPunct="1">
            <a:defRPr sz="1800" kern="1200">
              <a:solidFill>
                <a:sysClr val="windowText" lastClr="000000"/>
              </a:solidFill>
              <a:latin typeface="Calibri"/>
            </a:defRPr>
          </a:lvl9pPr>
        </a:lstStyle>
        <a:p>
          <a:pPr algn="ctr"/>
          <a:r>
            <a:rPr lang="en-US" sz="1100">
              <a:latin typeface="Arial" panose="020B0604020202020204" pitchFamily="34" charset="0"/>
              <a:cs typeface="Arial" panose="020B0604020202020204" pitchFamily="34" charset="0"/>
            </a:rPr>
            <a:t>Revenue examples are non-exhaustive, bolded revenues highlight and address FAQs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1530774</xdr:colOff>
      <xdr:row>1</xdr:row>
      <xdr:rowOff>127000</xdr:rowOff>
    </xdr:from>
    <xdr:to>
      <xdr:col>17</xdr:col>
      <xdr:colOff>101812</xdr:colOff>
      <xdr:row>15</xdr:row>
      <xdr:rowOff>124249</xdr:rowOff>
    </xdr:to>
    <xdr:graphicFrame macro="">
      <xdr:nvGraphicFramePr>
        <xdr:cNvPr id="17" name="Chart 1">
          <a:extLst>
            <a:ext uri="{FF2B5EF4-FFF2-40B4-BE49-F238E27FC236}">
              <a16:creationId xmlns:a16="http://schemas.microsoft.com/office/drawing/2014/main" id="{FEEBA215-A193-4DED-BD12-D41F71C7EB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57150</xdr:rowOff>
    </xdr:from>
    <xdr:to>
      <xdr:col>1</xdr:col>
      <xdr:colOff>1044575</xdr:colOff>
      <xdr:row>0</xdr:row>
      <xdr:rowOff>1116542</xdr:rowOff>
    </xdr:to>
    <xdr:pic>
      <xdr:nvPicPr>
        <xdr:cNvPr id="3" name="Picture 2">
          <a:extLst>
            <a:ext uri="{FF2B5EF4-FFF2-40B4-BE49-F238E27FC236}">
              <a16:creationId xmlns:a16="http://schemas.microsoft.com/office/drawing/2014/main" id="{1124D435-6AD3-4364-8EE7-6239DB0CB8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57150"/>
          <a:ext cx="1054100" cy="1057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ccesshub.sharepoint.com/sites/CookCOVID/Shared%20Documents/ARPA/13_Technical%20Assistance/Revenue%20Replacement%20Tools/ARPA-SLFRF%20RevenueLossCalculator_National%20League%20of%20Cities_MODIFI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s Revenue Calculator"/>
      <sheetName val="Base Year Revenue"/>
    </sheetNames>
    <sheetDataSet>
      <sheetData sheetId="0">
        <row r="6">
          <cell r="D6">
            <v>2100</v>
          </cell>
        </row>
        <row r="8">
          <cell r="D8">
            <v>4.1000000000000002E-2</v>
          </cell>
        </row>
        <row r="10">
          <cell r="D10">
            <v>43585</v>
          </cell>
        </row>
        <row r="14">
          <cell r="B14">
            <v>44196</v>
          </cell>
        </row>
        <row r="15">
          <cell r="B15">
            <v>44561</v>
          </cell>
        </row>
        <row r="16">
          <cell r="B16">
            <v>44926</v>
          </cell>
        </row>
        <row r="17">
          <cell r="B17">
            <v>45291</v>
          </cell>
        </row>
        <row r="21">
          <cell r="C21">
            <v>0</v>
          </cell>
        </row>
        <row r="22">
          <cell r="C22">
            <v>0</v>
          </cell>
        </row>
        <row r="23">
          <cell r="C23">
            <v>0</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3181F-84EA-4267-B810-B096A36C2405}">
  <sheetPr>
    <tabColor rgb="FF1F497D"/>
  </sheetPr>
  <dimension ref="A1:XFD44"/>
  <sheetViews>
    <sheetView showGridLines="0" tabSelected="1" zoomScale="90" zoomScaleNormal="90" workbookViewId="0">
      <pane ySplit="1" topLeftCell="A2" activePane="bottomLeft" state="frozen"/>
      <selection pane="bottomLeft" activeCell="A44" sqref="A44"/>
    </sheetView>
  </sheetViews>
  <sheetFormatPr defaultColWidth="0" defaultRowHeight="15" zeroHeight="1" x14ac:dyDescent="0.25"/>
  <cols>
    <col min="1" max="19" width="9.140625" customWidth="1"/>
    <col min="20" max="16384" width="9.140625" hidden="1"/>
  </cols>
  <sheetData>
    <row r="1" spans="1:16384" ht="90.75" customHeight="1" x14ac:dyDescent="0.25">
      <c r="A1" s="2"/>
      <c r="B1" s="2"/>
      <c r="C1" s="4" t="s">
        <v>109</v>
      </c>
      <c r="D1" s="2"/>
      <c r="E1" s="2"/>
      <c r="F1" s="2"/>
      <c r="G1" s="2"/>
      <c r="H1" s="2"/>
      <c r="I1" s="2"/>
      <c r="J1" s="2"/>
      <c r="K1" s="2"/>
      <c r="L1" s="2"/>
      <c r="M1" s="2"/>
      <c r="N1" s="2"/>
      <c r="O1" s="2"/>
      <c r="P1" s="2"/>
      <c r="Q1" s="2"/>
      <c r="R1" s="2"/>
      <c r="S1" s="2"/>
    </row>
    <row r="2" spans="1:16384" x14ac:dyDescent="0.25">
      <c r="A2" s="1"/>
      <c r="B2" s="1"/>
      <c r="C2" s="1"/>
      <c r="D2" s="1"/>
      <c r="E2" s="1"/>
      <c r="F2" s="1"/>
      <c r="G2" s="1"/>
      <c r="H2" s="1"/>
      <c r="I2" s="1"/>
      <c r="J2" s="1"/>
      <c r="K2" s="1"/>
      <c r="L2" s="1"/>
      <c r="M2" s="1"/>
      <c r="N2" s="1"/>
      <c r="O2" s="1"/>
      <c r="P2" s="1"/>
      <c r="Q2" s="1"/>
      <c r="R2" s="1"/>
      <c r="S2" s="1"/>
    </row>
    <row r="3" spans="1:16384" ht="15.75" x14ac:dyDescent="0.25">
      <c r="A3" s="5" t="s">
        <v>110</v>
      </c>
      <c r="B3" s="2"/>
      <c r="C3" s="2"/>
      <c r="D3" s="2"/>
      <c r="E3" s="2"/>
      <c r="F3" s="2"/>
      <c r="G3" s="2"/>
      <c r="H3" s="2"/>
      <c r="I3" s="2"/>
      <c r="J3" s="2"/>
      <c r="K3" s="2"/>
      <c r="L3" s="2"/>
      <c r="M3" s="2"/>
      <c r="N3" s="2"/>
      <c r="O3" s="2"/>
      <c r="P3" s="2"/>
      <c r="Q3" s="2"/>
      <c r="R3" s="1"/>
      <c r="S3" s="1"/>
    </row>
    <row r="4" spans="1:16384" ht="78" customHeight="1" x14ac:dyDescent="0.25">
      <c r="A4" s="87" t="s">
        <v>151</v>
      </c>
      <c r="B4" s="87"/>
      <c r="C4" s="87"/>
      <c r="D4" s="87"/>
      <c r="E4" s="87"/>
      <c r="F4" s="87"/>
      <c r="G4" s="87"/>
      <c r="H4" s="87"/>
      <c r="I4" s="87"/>
      <c r="J4" s="87"/>
      <c r="K4" s="87"/>
      <c r="L4" s="87"/>
      <c r="M4" s="87"/>
      <c r="N4" s="87"/>
      <c r="O4" s="87"/>
      <c r="P4" s="87"/>
      <c r="Q4" s="87"/>
      <c r="R4" s="6"/>
      <c r="S4" s="6"/>
    </row>
    <row r="5" spans="1:16384" x14ac:dyDescent="0.25"/>
    <row r="6" spans="1:16384" s="3" customFormat="1" x14ac:dyDescent="0.25"/>
    <row r="7" spans="1:16384" s="3" customFormat="1" ht="15.75" x14ac:dyDescent="0.25">
      <c r="A7" s="5" t="s">
        <v>126</v>
      </c>
      <c r="B7" s="2"/>
      <c r="C7" s="2"/>
      <c r="D7" s="2"/>
      <c r="E7" s="2"/>
      <c r="F7" s="2"/>
      <c r="G7" s="2"/>
      <c r="H7" s="2"/>
      <c r="I7" s="2"/>
      <c r="J7" s="2"/>
      <c r="K7" s="2"/>
      <c r="L7" s="2"/>
      <c r="M7" s="2"/>
      <c r="N7" s="2"/>
      <c r="O7" s="2"/>
      <c r="P7" s="2"/>
      <c r="Q7" s="2"/>
    </row>
    <row r="8" spans="1:16384" s="3" customFormat="1" x14ac:dyDescent="0.25">
      <c r="A8" s="87" t="s">
        <v>134</v>
      </c>
      <c r="B8" s="87"/>
      <c r="C8" s="87"/>
      <c r="D8" s="87"/>
      <c r="E8" s="87"/>
      <c r="F8" s="87"/>
      <c r="G8" s="87"/>
      <c r="H8" s="87"/>
      <c r="I8" s="87"/>
      <c r="J8" s="87"/>
      <c r="K8" s="87"/>
      <c r="L8" s="87"/>
      <c r="M8" s="87"/>
      <c r="N8" s="87"/>
      <c r="O8" s="87"/>
      <c r="P8" s="87"/>
      <c r="Q8" s="87"/>
    </row>
    <row r="9" spans="1:16384" s="3" customFormat="1" x14ac:dyDescent="0.25"/>
    <row r="10" spans="1:16384" s="3" customFormat="1" ht="15" customHeight="1" x14ac:dyDescent="0.25">
      <c r="B10" s="89" t="s">
        <v>120</v>
      </c>
      <c r="C10" s="89"/>
      <c r="D10" s="89"/>
      <c r="E10" s="89"/>
    </row>
    <row r="11" spans="1:16384" s="3" customFormat="1" ht="27.75" customHeight="1" x14ac:dyDescent="0.25">
      <c r="A11" s="9"/>
      <c r="B11" s="91" t="s">
        <v>125</v>
      </c>
      <c r="C11" s="91"/>
      <c r="D11" s="91"/>
      <c r="E11" s="91"/>
      <c r="F11" s="91"/>
      <c r="G11" s="91"/>
      <c r="H11" s="91"/>
      <c r="I11" s="91"/>
      <c r="J11" s="91"/>
      <c r="K11" s="91"/>
      <c r="L11" s="91"/>
      <c r="M11" s="91"/>
      <c r="N11" s="91"/>
      <c r="O11" s="91"/>
      <c r="P11" s="91"/>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c r="XFB11" s="9"/>
      <c r="XFC11" s="9"/>
      <c r="XFD11" s="9"/>
    </row>
    <row r="12" spans="1:16384" s="3" customFormat="1" x14ac:dyDescent="0.25">
      <c r="B12" s="9"/>
      <c r="C12" s="9"/>
      <c r="D12" s="9"/>
      <c r="E12" s="10"/>
    </row>
    <row r="13" spans="1:16384" s="3" customFormat="1" x14ac:dyDescent="0.25">
      <c r="B13" s="93" t="s">
        <v>135</v>
      </c>
      <c r="C13" s="93"/>
      <c r="D13" s="93"/>
      <c r="E13" s="93"/>
    </row>
    <row r="14" spans="1:16384" s="3" customFormat="1" x14ac:dyDescent="0.25">
      <c r="B14" s="1" t="s">
        <v>150</v>
      </c>
    </row>
    <row r="15" spans="1:16384" s="3" customFormat="1" x14ac:dyDescent="0.25">
      <c r="B15" s="9"/>
      <c r="C15" s="9"/>
      <c r="D15" s="9"/>
      <c r="E15" s="10"/>
    </row>
    <row r="16" spans="1:16384" s="3" customFormat="1" x14ac:dyDescent="0.25">
      <c r="B16" s="90" t="s">
        <v>115</v>
      </c>
      <c r="C16" s="90"/>
      <c r="D16" s="90"/>
      <c r="E16" s="90"/>
    </row>
    <row r="17" spans="1:17" s="3" customFormat="1" x14ac:dyDescent="0.25">
      <c r="B17" s="1" t="s">
        <v>147</v>
      </c>
      <c r="C17" s="9"/>
      <c r="D17" s="9"/>
      <c r="E17" s="10"/>
    </row>
    <row r="18" spans="1:17" s="3" customFormat="1" x14ac:dyDescent="0.25">
      <c r="B18" s="9"/>
      <c r="C18" s="9"/>
      <c r="D18" s="9"/>
      <c r="E18" s="10"/>
    </row>
    <row r="19" spans="1:17" s="3" customFormat="1" x14ac:dyDescent="0.25">
      <c r="B19" s="90" t="s">
        <v>116</v>
      </c>
      <c r="C19" s="90"/>
      <c r="D19" s="90"/>
      <c r="E19" s="90"/>
    </row>
    <row r="20" spans="1:17" s="3" customFormat="1" x14ac:dyDescent="0.25">
      <c r="B20" s="1" t="s">
        <v>121</v>
      </c>
      <c r="C20" s="9"/>
      <c r="D20" s="9"/>
      <c r="E20" s="10"/>
    </row>
    <row r="21" spans="1:17" s="3" customFormat="1" x14ac:dyDescent="0.25">
      <c r="B21" s="9"/>
      <c r="C21" s="9"/>
      <c r="D21" s="9"/>
      <c r="E21" s="10"/>
    </row>
    <row r="22" spans="1:17" s="3" customFormat="1" x14ac:dyDescent="0.25">
      <c r="B22" s="90" t="s">
        <v>117</v>
      </c>
      <c r="C22" s="90"/>
      <c r="D22" s="90"/>
      <c r="E22" s="90"/>
    </row>
    <row r="23" spans="1:17" s="3" customFormat="1" x14ac:dyDescent="0.25">
      <c r="B23" s="1" t="s">
        <v>122</v>
      </c>
      <c r="C23" s="9"/>
      <c r="D23" s="9"/>
      <c r="E23" s="10"/>
    </row>
    <row r="24" spans="1:17" s="3" customFormat="1" x14ac:dyDescent="0.25">
      <c r="B24" s="9"/>
      <c r="C24" s="9"/>
      <c r="D24" s="9"/>
      <c r="E24" s="10"/>
    </row>
    <row r="25" spans="1:17" s="3" customFormat="1" x14ac:dyDescent="0.25">
      <c r="B25" s="90" t="s">
        <v>118</v>
      </c>
      <c r="C25" s="90"/>
      <c r="D25" s="90"/>
      <c r="E25" s="90"/>
    </row>
    <row r="26" spans="1:17" s="3" customFormat="1" x14ac:dyDescent="0.25">
      <c r="B26" s="1" t="s">
        <v>123</v>
      </c>
      <c r="C26" s="9"/>
      <c r="D26" s="9"/>
      <c r="E26" s="10"/>
    </row>
    <row r="27" spans="1:17" x14ac:dyDescent="0.25">
      <c r="B27" s="9"/>
      <c r="C27" s="9"/>
      <c r="D27" s="9"/>
      <c r="E27" s="10"/>
    </row>
    <row r="28" spans="1:17" x14ac:dyDescent="0.25">
      <c r="B28" s="90" t="s">
        <v>119</v>
      </c>
      <c r="C28" s="90"/>
      <c r="D28" s="90"/>
      <c r="E28" s="90"/>
    </row>
    <row r="29" spans="1:17" x14ac:dyDescent="0.25">
      <c r="B29" s="1" t="s">
        <v>124</v>
      </c>
    </row>
    <row r="30" spans="1:17" s="3" customFormat="1" x14ac:dyDescent="0.25">
      <c r="B30" s="1"/>
    </row>
    <row r="31" spans="1:17" s="3" customFormat="1" x14ac:dyDescent="0.25"/>
    <row r="32" spans="1:17" s="3" customFormat="1" ht="15.75" x14ac:dyDescent="0.25">
      <c r="A32" s="5" t="s">
        <v>113</v>
      </c>
      <c r="B32" s="2"/>
      <c r="C32" s="2"/>
      <c r="D32" s="2"/>
      <c r="E32" s="2"/>
      <c r="F32" s="2"/>
      <c r="G32" s="2"/>
      <c r="H32" s="2"/>
      <c r="I32" s="2"/>
      <c r="J32" s="2"/>
      <c r="K32" s="2"/>
      <c r="L32" s="2"/>
      <c r="M32" s="2"/>
      <c r="N32" s="2"/>
      <c r="O32" s="2"/>
      <c r="P32" s="2"/>
      <c r="Q32" s="2"/>
    </row>
    <row r="33" spans="1:19" s="3" customFormat="1" x14ac:dyDescent="0.25">
      <c r="A33" s="92" t="s">
        <v>127</v>
      </c>
      <c r="B33" s="92"/>
      <c r="C33" s="92"/>
      <c r="D33" s="92"/>
      <c r="E33" s="92"/>
      <c r="F33" s="92"/>
      <c r="G33" s="92"/>
      <c r="H33" s="92"/>
      <c r="I33" s="92"/>
      <c r="J33" s="92"/>
      <c r="K33" s="92"/>
      <c r="L33" s="92"/>
      <c r="M33" s="92"/>
      <c r="N33" s="92"/>
      <c r="O33" s="92"/>
      <c r="P33" s="92"/>
      <c r="Q33" s="92"/>
    </row>
    <row r="34" spans="1:19" s="3" customFormat="1" x14ac:dyDescent="0.25">
      <c r="A34" s="11" t="s">
        <v>128</v>
      </c>
      <c r="B34" s="1" t="s">
        <v>144</v>
      </c>
    </row>
    <row r="35" spans="1:19" s="3" customFormat="1" x14ac:dyDescent="0.25">
      <c r="A35" s="11" t="s">
        <v>129</v>
      </c>
      <c r="B35" s="1" t="s">
        <v>145</v>
      </c>
    </row>
    <row r="36" spans="1:19" s="3" customFormat="1" x14ac:dyDescent="0.25">
      <c r="A36" s="11" t="s">
        <v>130</v>
      </c>
      <c r="B36" s="1" t="s">
        <v>146</v>
      </c>
    </row>
    <row r="37" spans="1:19" s="3" customFormat="1" x14ac:dyDescent="0.25">
      <c r="A37" s="11" t="s">
        <v>131</v>
      </c>
      <c r="B37" s="1" t="s">
        <v>148</v>
      </c>
    </row>
    <row r="38" spans="1:19" s="3" customFormat="1" x14ac:dyDescent="0.25">
      <c r="A38" s="11" t="s">
        <v>132</v>
      </c>
      <c r="B38" s="1" t="s">
        <v>133</v>
      </c>
    </row>
    <row r="39" spans="1:19" s="3" customFormat="1" x14ac:dyDescent="0.25">
      <c r="B39" s="1"/>
    </row>
    <row r="40" spans="1:19" s="3" customFormat="1" x14ac:dyDescent="0.25">
      <c r="B40" s="1"/>
    </row>
    <row r="41" spans="1:19" s="3" customFormat="1" ht="15.75" x14ac:dyDescent="0.25">
      <c r="A41" s="7" t="s">
        <v>111</v>
      </c>
      <c r="B41" s="8"/>
      <c r="C41" s="8"/>
      <c r="D41" s="8"/>
      <c r="E41" s="8"/>
      <c r="F41" s="8"/>
      <c r="G41" s="8"/>
      <c r="H41" s="8"/>
      <c r="I41" s="8"/>
      <c r="J41" s="8"/>
      <c r="K41" s="8"/>
      <c r="L41" s="8"/>
      <c r="M41" s="8"/>
      <c r="N41" s="8"/>
      <c r="O41" s="8"/>
      <c r="P41" s="8"/>
      <c r="Q41" s="8"/>
      <c r="R41" s="1"/>
      <c r="S41" s="1"/>
    </row>
    <row r="42" spans="1:19" ht="78.75" customHeight="1" x14ac:dyDescent="0.25">
      <c r="A42" s="88" t="s">
        <v>112</v>
      </c>
      <c r="B42" s="88"/>
      <c r="C42" s="88"/>
      <c r="D42" s="88"/>
      <c r="E42" s="88"/>
      <c r="F42" s="88"/>
      <c r="G42" s="88"/>
      <c r="H42" s="88"/>
      <c r="I42" s="88"/>
      <c r="J42" s="88"/>
      <c r="K42" s="88"/>
      <c r="L42" s="88"/>
      <c r="M42" s="88"/>
      <c r="N42" s="88"/>
      <c r="O42" s="88"/>
      <c r="P42" s="88"/>
      <c r="Q42" s="88"/>
    </row>
    <row r="43" spans="1:19" x14ac:dyDescent="0.25"/>
    <row r="44" spans="1:19" x14ac:dyDescent="0.25"/>
  </sheetData>
  <mergeCells count="12">
    <mergeCell ref="A4:Q4"/>
    <mergeCell ref="A42:Q42"/>
    <mergeCell ref="A8:Q8"/>
    <mergeCell ref="B10:E10"/>
    <mergeCell ref="B16:E16"/>
    <mergeCell ref="B19:E19"/>
    <mergeCell ref="B22:E22"/>
    <mergeCell ref="B25:E25"/>
    <mergeCell ref="B28:E28"/>
    <mergeCell ref="B11:P11"/>
    <mergeCell ref="A33:Q33"/>
    <mergeCell ref="B13:E13"/>
  </mergeCells>
  <pageMargins left="0.7" right="0.7" top="0.75" bottom="0.75" header="0.3" footer="0.3"/>
  <pageSetup orientation="portrait" r:id="rId1"/>
  <ignoredErrors>
    <ignoredError sqref="A34:A35 A36:A3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48DE3-DFEA-4259-AD12-6720DB5C2FCC}">
  <sheetPr>
    <tabColor theme="6"/>
  </sheetPr>
  <dimension ref="A1:V33"/>
  <sheetViews>
    <sheetView showGridLines="0" zoomScale="90" zoomScaleNormal="90" workbookViewId="0">
      <selection activeCell="A34" sqref="A34:XFD1048576"/>
    </sheetView>
  </sheetViews>
  <sheetFormatPr defaultColWidth="0" defaultRowHeight="15" zeroHeight="1" x14ac:dyDescent="0.25"/>
  <cols>
    <col min="1" max="1" width="3.7109375" customWidth="1"/>
    <col min="2" max="16" width="9.140625" customWidth="1"/>
    <col min="17" max="17" width="5.5703125" customWidth="1"/>
    <col min="18" max="18" width="4.140625" customWidth="1"/>
    <col min="19" max="22" width="9.140625" customWidth="1"/>
    <col min="23"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1:S35"/>
  <sheetViews>
    <sheetView showGridLines="0" zoomScale="85" zoomScaleNormal="85" workbookViewId="0"/>
  </sheetViews>
  <sheetFormatPr defaultColWidth="0" defaultRowHeight="14.25" zeroHeight="1" x14ac:dyDescent="0.2"/>
  <cols>
    <col min="1" max="1" width="1.28515625" style="35" customWidth="1"/>
    <col min="2" max="2" width="40.140625" style="35" customWidth="1"/>
    <col min="3" max="3" width="14.28515625" style="35" customWidth="1"/>
    <col min="4" max="4" width="9.7109375" style="35" customWidth="1"/>
    <col min="5" max="5" width="13.5703125" style="35" bestFit="1" customWidth="1"/>
    <col min="6" max="6" width="14.28515625" style="35" bestFit="1" customWidth="1"/>
    <col min="7" max="8" width="12.28515625" style="35" customWidth="1"/>
    <col min="9" max="9" width="11" style="35" bestFit="1" customWidth="1"/>
    <col min="10" max="10" width="4" style="35" customWidth="1"/>
    <col min="11" max="11" width="39.5703125" style="35" bestFit="1" customWidth="1"/>
    <col min="12" max="12" width="21.85546875" style="35" customWidth="1"/>
    <col min="13" max="17" width="9.140625" style="35" customWidth="1"/>
    <col min="18" max="18" width="2.7109375" style="35" customWidth="1"/>
    <col min="19" max="16384" width="9.140625" style="35" hidden="1"/>
  </cols>
  <sheetData>
    <row r="1" spans="1:19" ht="90.75" customHeight="1" x14ac:dyDescent="0.2">
      <c r="A1" s="2"/>
      <c r="B1" s="84" t="s">
        <v>109</v>
      </c>
      <c r="C1" s="4"/>
      <c r="D1" s="2"/>
      <c r="E1" s="2"/>
      <c r="F1" s="2"/>
      <c r="G1" s="2"/>
      <c r="H1" s="2"/>
      <c r="I1" s="2"/>
      <c r="J1" s="2"/>
      <c r="K1" s="2"/>
      <c r="L1" s="2"/>
      <c r="M1" s="2"/>
      <c r="N1" s="2"/>
      <c r="O1" s="2"/>
      <c r="P1" s="2"/>
      <c r="Q1" s="2"/>
      <c r="R1" s="2"/>
      <c r="S1" s="2"/>
    </row>
    <row r="2" spans="1:19" ht="15" x14ac:dyDescent="0.2">
      <c r="F2" s="36"/>
      <c r="G2" s="37"/>
    </row>
    <row r="3" spans="1:19" ht="15" x14ac:dyDescent="0.25">
      <c r="B3" s="94" t="s">
        <v>14</v>
      </c>
      <c r="C3" s="94"/>
      <c r="H3" s="38"/>
      <c r="I3" s="38"/>
      <c r="J3" s="38"/>
    </row>
    <row r="4" spans="1:19" ht="15" x14ac:dyDescent="0.25">
      <c r="B4" s="39"/>
      <c r="C4" s="39"/>
      <c r="F4" s="40"/>
      <c r="G4" s="38"/>
      <c r="H4" s="38"/>
      <c r="I4" s="38"/>
      <c r="J4" s="38"/>
    </row>
    <row r="5" spans="1:19" x14ac:dyDescent="0.2">
      <c r="B5" s="41" t="s">
        <v>102</v>
      </c>
      <c r="C5" s="42">
        <v>43799</v>
      </c>
      <c r="D5" s="43"/>
    </row>
    <row r="6" spans="1:19" ht="15" x14ac:dyDescent="0.25">
      <c r="B6" s="41" t="s">
        <v>103</v>
      </c>
      <c r="C6" s="44">
        <f ca="1">'2019 Revenue Statement'!C77</f>
        <v>2150000</v>
      </c>
      <c r="D6" s="45" t="s">
        <v>1</v>
      </c>
      <c r="E6" s="46"/>
      <c r="F6" s="46"/>
      <c r="G6" s="46"/>
      <c r="H6" s="46"/>
      <c r="I6" s="46"/>
      <c r="J6" s="46"/>
    </row>
    <row r="7" spans="1:19" ht="15" x14ac:dyDescent="0.25">
      <c r="B7" s="41" t="s">
        <v>0</v>
      </c>
      <c r="C7" s="47">
        <f ca="1">IF(E22 &gt; 0.041, E22, 0.041)</f>
        <v>4.1000000000000002E-2</v>
      </c>
      <c r="D7" s="45" t="s">
        <v>2</v>
      </c>
    </row>
    <row r="8" spans="1:19" x14ac:dyDescent="0.2">
      <c r="B8" s="41"/>
      <c r="C8" s="41"/>
      <c r="D8" s="48"/>
      <c r="E8" s="49">
        <v>44196</v>
      </c>
      <c r="F8" s="49">
        <v>44561</v>
      </c>
      <c r="G8" s="49">
        <v>44926</v>
      </c>
      <c r="H8" s="49">
        <v>45291</v>
      </c>
      <c r="I8" s="50"/>
    </row>
    <row r="9" spans="1:19" ht="15" x14ac:dyDescent="0.25">
      <c r="B9" s="41" t="s">
        <v>5</v>
      </c>
      <c r="C9" s="41"/>
      <c r="D9" s="51" t="s">
        <v>3</v>
      </c>
      <c r="E9" s="41">
        <f>MONTH(E8)-MONTH(C5)+12</f>
        <v>13</v>
      </c>
      <c r="F9" s="41">
        <f t="shared" ref="F9:H9" si="0">E9+12</f>
        <v>25</v>
      </c>
      <c r="G9" s="41">
        <f t="shared" si="0"/>
        <v>37</v>
      </c>
      <c r="H9" s="41">
        <f t="shared" si="0"/>
        <v>49</v>
      </c>
      <c r="I9" s="52"/>
    </row>
    <row r="10" spans="1:19" x14ac:dyDescent="0.2">
      <c r="B10" s="53" t="s">
        <v>4</v>
      </c>
      <c r="C10" s="53"/>
      <c r="D10" s="54"/>
      <c r="E10" s="55">
        <f ca="1">$C$6*((1+$C$7)^(E$9/12))</f>
        <v>2245656.96749921</v>
      </c>
      <c r="F10" s="55">
        <f ca="1">$C$6*((1+$C$7)^(F$9/12))</f>
        <v>2337728.9031666773</v>
      </c>
      <c r="G10" s="55">
        <f ca="1">$C$6*((1+$C$7)^(G$9/12))</f>
        <v>2433575.7881965106</v>
      </c>
      <c r="H10" s="55">
        <f ca="1">$C$6*((1+$C$7)^(H$9/12))</f>
        <v>2533352.3955125678</v>
      </c>
      <c r="I10" s="52"/>
    </row>
    <row r="11" spans="1:19" ht="15" x14ac:dyDescent="0.25">
      <c r="B11" s="41" t="s">
        <v>6</v>
      </c>
      <c r="C11" s="41"/>
      <c r="D11" s="51" t="s">
        <v>7</v>
      </c>
      <c r="E11" s="83">
        <v>1950000</v>
      </c>
      <c r="F11" s="56">
        <f ca="1">E11*(1+$H$14)</f>
        <v>2127754.9492705674</v>
      </c>
      <c r="G11" s="56">
        <f ca="1">F11*(1+$H$14)</f>
        <v>2321713.396997638</v>
      </c>
      <c r="H11" s="56">
        <f ca="1">G11*(1+$H$14)</f>
        <v>2533352.3955125669</v>
      </c>
      <c r="I11" s="82"/>
    </row>
    <row r="12" spans="1:19" x14ac:dyDescent="0.2">
      <c r="B12" s="41" t="s">
        <v>11</v>
      </c>
      <c r="C12" s="41"/>
      <c r="D12" s="57"/>
      <c r="E12" s="81">
        <f ca="1">IF((E11-E10)&gt;0,0,E11-E10)</f>
        <v>-295656.96749921003</v>
      </c>
      <c r="F12" s="58">
        <f ca="1">IF((F11-F10)&gt;0,0,F11-F10)</f>
        <v>-209973.95389610995</v>
      </c>
      <c r="G12" s="58">
        <f ca="1">IF((G11-G10)&gt;0,0,G11-G10)</f>
        <v>-111862.39119887259</v>
      </c>
      <c r="H12" s="58">
        <f ca="1">IF((H11-H10)&gt;0,0,H11-H10)</f>
        <v>-9.3132257461547852E-10</v>
      </c>
      <c r="I12" s="52"/>
      <c r="J12" s="59"/>
    </row>
    <row r="13" spans="1:19" x14ac:dyDescent="0.2">
      <c r="J13" s="52"/>
      <c r="K13" s="59"/>
    </row>
    <row r="14" spans="1:19" ht="32.1" customHeight="1" x14ac:dyDescent="0.2">
      <c r="F14" s="97" t="s">
        <v>19</v>
      </c>
      <c r="G14" s="98"/>
      <c r="H14" s="60">
        <f ca="1">_xlfn.RRI(2023-2020,E11,H10)</f>
        <v>9.1156384241316557E-2</v>
      </c>
    </row>
    <row r="15" spans="1:19" ht="15" customHeight="1" x14ac:dyDescent="0.2"/>
    <row r="16" spans="1:19" x14ac:dyDescent="0.2">
      <c r="B16" s="96"/>
      <c r="C16" s="96"/>
    </row>
    <row r="17" spans="2:13" x14ac:dyDescent="0.2">
      <c r="B17" s="61" t="s">
        <v>8</v>
      </c>
      <c r="C17" s="61" t="s">
        <v>105</v>
      </c>
      <c r="D17" s="61" t="s">
        <v>9</v>
      </c>
      <c r="E17" s="61" t="s">
        <v>10</v>
      </c>
    </row>
    <row r="18" spans="2:13" x14ac:dyDescent="0.2">
      <c r="B18" s="57" t="s">
        <v>98</v>
      </c>
      <c r="C18" s="62">
        <f ca="1">'2016 Revenue Statement'!C77</f>
        <v>2040000</v>
      </c>
      <c r="D18" s="41"/>
      <c r="E18" s="41"/>
    </row>
    <row r="19" spans="2:13" x14ac:dyDescent="0.2">
      <c r="B19" s="57" t="s">
        <v>99</v>
      </c>
      <c r="C19" s="62">
        <f ca="1">'2017 Revenue Statement'!C77</f>
        <v>1950000</v>
      </c>
      <c r="D19" s="62">
        <f ca="1">C19-C18</f>
        <v>-90000</v>
      </c>
      <c r="E19" s="63">
        <f ca="1">D19/C18</f>
        <v>-4.4117647058823532E-2</v>
      </c>
    </row>
    <row r="20" spans="2:13" x14ac:dyDescent="0.2">
      <c r="B20" s="57" t="s">
        <v>100</v>
      </c>
      <c r="C20" s="62">
        <f ca="1">'2018 Revenue Statement'!C77</f>
        <v>2005000</v>
      </c>
      <c r="D20" s="62">
        <f ca="1">C20-C19</f>
        <v>55000</v>
      </c>
      <c r="E20" s="63">
        <f ca="1">D20/C19</f>
        <v>2.8205128205128206E-2</v>
      </c>
    </row>
    <row r="21" spans="2:13" ht="15" thickBot="1" x14ac:dyDescent="0.25">
      <c r="B21" s="57" t="s">
        <v>101</v>
      </c>
      <c r="C21" s="62">
        <f ca="1">'2019 Revenue Statement'!C77</f>
        <v>2150000</v>
      </c>
      <c r="D21" s="62">
        <f ca="1">C21-C20</f>
        <v>145000</v>
      </c>
      <c r="E21" s="64">
        <f ca="1">D21/C20</f>
        <v>7.2319201995012475E-2</v>
      </c>
    </row>
    <row r="22" spans="2:13" ht="15.75" thickBot="1" x14ac:dyDescent="0.3">
      <c r="C22" s="65" t="s">
        <v>104</v>
      </c>
      <c r="E22" s="66">
        <f ca="1">AVERAGE(E19:E21)</f>
        <v>1.8802227713772383E-2</v>
      </c>
      <c r="F22" s="67" t="s">
        <v>97</v>
      </c>
    </row>
    <row r="23" spans="2:13" ht="15" x14ac:dyDescent="0.25">
      <c r="K23" s="67" t="s">
        <v>106</v>
      </c>
      <c r="M23" s="1"/>
    </row>
    <row r="24" spans="2:13" ht="60" x14ac:dyDescent="0.25">
      <c r="B24" s="95"/>
      <c r="C24" s="95"/>
      <c r="K24" s="68" t="s">
        <v>108</v>
      </c>
      <c r="L24" s="85" t="s">
        <v>107</v>
      </c>
      <c r="M24" s="1"/>
    </row>
    <row r="25" spans="2:13" ht="15" x14ac:dyDescent="0.25">
      <c r="B25" s="69" t="s">
        <v>15</v>
      </c>
      <c r="C25" s="43"/>
      <c r="D25" s="43"/>
      <c r="K25" s="70">
        <v>2020</v>
      </c>
      <c r="L25" s="86">
        <f ca="1">-E12</f>
        <v>295656.96749921003</v>
      </c>
      <c r="M25" s="1"/>
    </row>
    <row r="26" spans="2:13" ht="15" x14ac:dyDescent="0.25">
      <c r="B26" s="71" t="s">
        <v>96</v>
      </c>
      <c r="C26" s="72"/>
      <c r="D26" s="73"/>
      <c r="E26" s="46"/>
      <c r="F26" s="46"/>
      <c r="G26" s="46"/>
      <c r="H26" s="46"/>
      <c r="I26" s="46"/>
      <c r="J26" s="46"/>
      <c r="K26" s="70">
        <v>2021</v>
      </c>
      <c r="L26" s="86">
        <f ca="1">-F12</f>
        <v>209973.95389610995</v>
      </c>
      <c r="M26" s="1"/>
    </row>
    <row r="27" spans="2:13" ht="15" x14ac:dyDescent="0.25">
      <c r="B27" s="74" t="s">
        <v>16</v>
      </c>
      <c r="C27" s="75"/>
      <c r="D27" s="73"/>
      <c r="K27" s="70">
        <v>2022</v>
      </c>
      <c r="L27" s="86">
        <f ca="1">-G12</f>
        <v>111862.39119887259</v>
      </c>
      <c r="M27" s="1"/>
    </row>
    <row r="28" spans="2:13" x14ac:dyDescent="0.2">
      <c r="B28" s="76" t="s">
        <v>18</v>
      </c>
      <c r="D28" s="77"/>
      <c r="E28" s="50"/>
      <c r="F28" s="50"/>
      <c r="G28" s="50"/>
      <c r="H28" s="50"/>
      <c r="I28" s="50"/>
      <c r="J28" s="50"/>
      <c r="K28" s="70">
        <v>2023</v>
      </c>
      <c r="L28" s="86">
        <f ca="1">-H12</f>
        <v>9.3132257461547852E-10</v>
      </c>
      <c r="M28" s="1"/>
    </row>
    <row r="29" spans="2:13" ht="15" x14ac:dyDescent="0.25">
      <c r="D29" s="73"/>
    </row>
    <row r="30" spans="2:13" ht="15" x14ac:dyDescent="0.25">
      <c r="B30" s="1" t="s">
        <v>140</v>
      </c>
      <c r="D30" s="77"/>
      <c r="E30" s="78"/>
      <c r="F30" s="78"/>
      <c r="G30" s="78"/>
      <c r="H30" s="78"/>
      <c r="I30" s="78"/>
      <c r="J30" s="78"/>
    </row>
    <row r="31" spans="2:13" ht="15" x14ac:dyDescent="0.25">
      <c r="B31" s="1" t="s">
        <v>141</v>
      </c>
      <c r="D31" s="73"/>
      <c r="E31" s="79"/>
      <c r="F31" s="80"/>
      <c r="G31" s="78"/>
      <c r="H31" s="78"/>
      <c r="I31" s="78"/>
      <c r="J31" s="78"/>
    </row>
    <row r="32" spans="2:13" ht="15" x14ac:dyDescent="0.25">
      <c r="B32" s="1" t="s">
        <v>142</v>
      </c>
      <c r="D32" s="77"/>
      <c r="E32" s="79"/>
      <c r="F32" s="79"/>
      <c r="G32" s="79"/>
      <c r="H32" s="79"/>
      <c r="I32" s="79"/>
      <c r="J32" s="79"/>
    </row>
    <row r="33" spans="2:11" ht="15" x14ac:dyDescent="0.25">
      <c r="B33" s="1" t="s">
        <v>143</v>
      </c>
      <c r="K33" s="59"/>
    </row>
    <row r="34" spans="2:11" x14ac:dyDescent="0.2"/>
    <row r="35" spans="2:11" hidden="1" x14ac:dyDescent="0.2">
      <c r="H35" s="75"/>
    </row>
  </sheetData>
  <mergeCells count="4">
    <mergeCell ref="B3:C3"/>
    <mergeCell ref="B24:C24"/>
    <mergeCell ref="B16:C16"/>
    <mergeCell ref="F14:G14"/>
  </mergeCells>
  <pageMargins left="0.7" right="0.7" top="0.75" bottom="0.75" header="0.3" footer="0.3"/>
  <pageSetup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9CB5D-1B84-4F82-858C-8146991E3B03}">
  <sheetPr>
    <tabColor rgb="FFFFFF00"/>
  </sheetPr>
  <dimension ref="A1:O77"/>
  <sheetViews>
    <sheetView showGridLines="0" zoomScale="90" zoomScaleNormal="90" workbookViewId="0">
      <pane ySplit="3" topLeftCell="A16" activePane="bottomLeft" state="frozen"/>
      <selection pane="bottomLeft" activeCell="B39" sqref="B39:C39"/>
    </sheetView>
  </sheetViews>
  <sheetFormatPr defaultColWidth="0" defaultRowHeight="14.25" x14ac:dyDescent="0.2"/>
  <cols>
    <col min="1" max="1" width="58.5703125" style="1" customWidth="1"/>
    <col min="2" max="2" width="16.7109375" style="1" customWidth="1"/>
    <col min="3" max="3" width="49.140625" style="1" customWidth="1"/>
    <col min="4" max="15" width="9.140625" style="1" customWidth="1"/>
    <col min="16" max="16384" width="8.85546875" style="1" hidden="1"/>
  </cols>
  <sheetData>
    <row r="1" spans="1:3" ht="52.5" customHeight="1" x14ac:dyDescent="0.2">
      <c r="A1" s="101" t="s">
        <v>136</v>
      </c>
      <c r="B1" s="101"/>
    </row>
    <row r="2" spans="1:3" ht="15" thickBot="1" x14ac:dyDescent="0.25"/>
    <row r="3" spans="1:3" ht="29.45" customHeight="1" thickBot="1" x14ac:dyDescent="0.45">
      <c r="A3" s="12" t="s">
        <v>20</v>
      </c>
      <c r="B3" s="32" t="s">
        <v>114</v>
      </c>
      <c r="C3" s="33" t="s">
        <v>21</v>
      </c>
    </row>
    <row r="4" spans="1:3" ht="15.75" thickTop="1" x14ac:dyDescent="0.25">
      <c r="A4" s="13" t="s">
        <v>17</v>
      </c>
      <c r="B4" s="14"/>
      <c r="C4" s="15"/>
    </row>
    <row r="5" spans="1:3" x14ac:dyDescent="0.2">
      <c r="A5" s="16" t="s">
        <v>17</v>
      </c>
      <c r="B5" s="17" t="s">
        <v>7</v>
      </c>
      <c r="C5" s="18">
        <v>0</v>
      </c>
    </row>
    <row r="6" spans="1:3" ht="15" x14ac:dyDescent="0.25">
      <c r="A6" s="13" t="s">
        <v>22</v>
      </c>
      <c r="B6" s="14"/>
      <c r="C6" s="19"/>
    </row>
    <row r="7" spans="1:3" x14ac:dyDescent="0.2">
      <c r="A7" s="16" t="s">
        <v>23</v>
      </c>
      <c r="B7" s="17" t="s">
        <v>7</v>
      </c>
      <c r="C7" s="18">
        <v>0</v>
      </c>
    </row>
    <row r="8" spans="1:3" x14ac:dyDescent="0.2">
      <c r="A8" s="20" t="s">
        <v>24</v>
      </c>
      <c r="B8" s="14"/>
      <c r="C8" s="19"/>
    </row>
    <row r="9" spans="1:3" x14ac:dyDescent="0.2">
      <c r="A9" s="21" t="s">
        <v>25</v>
      </c>
      <c r="B9" s="17" t="s">
        <v>7</v>
      </c>
      <c r="C9" s="18">
        <v>0</v>
      </c>
    </row>
    <row r="10" spans="1:3" x14ac:dyDescent="0.2">
      <c r="A10" s="21" t="s">
        <v>26</v>
      </c>
      <c r="B10" s="17" t="s">
        <v>7</v>
      </c>
      <c r="C10" s="18">
        <v>0</v>
      </c>
    </row>
    <row r="11" spans="1:3" x14ac:dyDescent="0.2">
      <c r="A11" s="21" t="s">
        <v>27</v>
      </c>
      <c r="B11" s="17" t="s">
        <v>7</v>
      </c>
      <c r="C11" s="18">
        <v>0</v>
      </c>
    </row>
    <row r="12" spans="1:3" x14ac:dyDescent="0.2">
      <c r="A12" s="21" t="s">
        <v>28</v>
      </c>
      <c r="B12" s="17" t="s">
        <v>7</v>
      </c>
      <c r="C12" s="18">
        <v>0</v>
      </c>
    </row>
    <row r="13" spans="1:3" x14ac:dyDescent="0.2">
      <c r="A13" s="21" t="s">
        <v>29</v>
      </c>
      <c r="B13" s="17" t="s">
        <v>7</v>
      </c>
      <c r="C13" s="18">
        <v>0</v>
      </c>
    </row>
    <row r="14" spans="1:3" x14ac:dyDescent="0.2">
      <c r="A14" s="21" t="s">
        <v>30</v>
      </c>
      <c r="B14" s="17" t="s">
        <v>7</v>
      </c>
      <c r="C14" s="18">
        <v>0</v>
      </c>
    </row>
    <row r="15" spans="1:3" x14ac:dyDescent="0.2">
      <c r="A15" s="21" t="s">
        <v>31</v>
      </c>
      <c r="B15" s="17" t="s">
        <v>7</v>
      </c>
      <c r="C15" s="18">
        <v>0</v>
      </c>
    </row>
    <row r="16" spans="1:3" ht="15" x14ac:dyDescent="0.25">
      <c r="A16" s="13" t="s">
        <v>32</v>
      </c>
      <c r="B16" s="14"/>
      <c r="C16" s="19"/>
    </row>
    <row r="17" spans="1:3" x14ac:dyDescent="0.2">
      <c r="A17" s="16" t="s">
        <v>33</v>
      </c>
      <c r="B17" s="17" t="s">
        <v>7</v>
      </c>
      <c r="C17" s="18">
        <v>0</v>
      </c>
    </row>
    <row r="18" spans="1:3" x14ac:dyDescent="0.2">
      <c r="A18" s="16" t="s">
        <v>34</v>
      </c>
      <c r="B18" s="17" t="s">
        <v>7</v>
      </c>
      <c r="C18" s="18">
        <v>0</v>
      </c>
    </row>
    <row r="19" spans="1:3" x14ac:dyDescent="0.2">
      <c r="A19" s="16" t="s">
        <v>35</v>
      </c>
      <c r="B19" s="17" t="s">
        <v>7</v>
      </c>
      <c r="C19" s="18">
        <v>0</v>
      </c>
    </row>
    <row r="20" spans="1:3" x14ac:dyDescent="0.2">
      <c r="A20" s="16" t="s">
        <v>36</v>
      </c>
      <c r="B20" s="17" t="s">
        <v>7</v>
      </c>
      <c r="C20" s="18">
        <v>0</v>
      </c>
    </row>
    <row r="21" spans="1:3" x14ac:dyDescent="0.2">
      <c r="A21" s="16" t="s">
        <v>37</v>
      </c>
      <c r="B21" s="17" t="s">
        <v>7</v>
      </c>
      <c r="C21" s="18">
        <v>0</v>
      </c>
    </row>
    <row r="22" spans="1:3" x14ac:dyDescent="0.2">
      <c r="A22" s="16" t="s">
        <v>38</v>
      </c>
      <c r="B22" s="17" t="s">
        <v>7</v>
      </c>
      <c r="C22" s="18">
        <v>0</v>
      </c>
    </row>
    <row r="23" spans="1:3" x14ac:dyDescent="0.2">
      <c r="A23" s="16" t="s">
        <v>39</v>
      </c>
      <c r="B23" s="17" t="s">
        <v>7</v>
      </c>
      <c r="C23" s="18">
        <v>0</v>
      </c>
    </row>
    <row r="24" spans="1:3" ht="15" x14ac:dyDescent="0.25">
      <c r="A24" s="22" t="s">
        <v>13</v>
      </c>
      <c r="B24" s="14"/>
      <c r="C24" s="19"/>
    </row>
    <row r="25" spans="1:3" x14ac:dyDescent="0.2">
      <c r="A25" s="16" t="s">
        <v>40</v>
      </c>
      <c r="B25" s="17" t="s">
        <v>7</v>
      </c>
      <c r="C25" s="18">
        <v>0</v>
      </c>
    </row>
    <row r="26" spans="1:3" x14ac:dyDescent="0.2">
      <c r="A26" s="16" t="s">
        <v>41</v>
      </c>
      <c r="B26" s="17" t="s">
        <v>7</v>
      </c>
      <c r="C26" s="18">
        <v>0</v>
      </c>
    </row>
    <row r="27" spans="1:3" ht="15" x14ac:dyDescent="0.25">
      <c r="A27" s="22" t="s">
        <v>42</v>
      </c>
      <c r="B27" s="14"/>
      <c r="C27" s="19"/>
    </row>
    <row r="28" spans="1:3" x14ac:dyDescent="0.2">
      <c r="A28" s="16" t="s">
        <v>25</v>
      </c>
      <c r="B28" s="17" t="s">
        <v>7</v>
      </c>
      <c r="C28" s="18">
        <v>0</v>
      </c>
    </row>
    <row r="29" spans="1:3" x14ac:dyDescent="0.2">
      <c r="A29" s="16" t="s">
        <v>43</v>
      </c>
      <c r="B29" s="17" t="s">
        <v>7</v>
      </c>
      <c r="C29" s="18">
        <v>0</v>
      </c>
    </row>
    <row r="30" spans="1:3" x14ac:dyDescent="0.2">
      <c r="A30" s="16" t="s">
        <v>44</v>
      </c>
      <c r="B30" s="17" t="s">
        <v>7</v>
      </c>
      <c r="C30" s="18">
        <v>0</v>
      </c>
    </row>
    <row r="31" spans="1:3" x14ac:dyDescent="0.2">
      <c r="A31" s="16" t="s">
        <v>45</v>
      </c>
      <c r="B31" s="17" t="s">
        <v>7</v>
      </c>
      <c r="C31" s="18">
        <v>0</v>
      </c>
    </row>
    <row r="32" spans="1:3" x14ac:dyDescent="0.2">
      <c r="A32" s="16" t="s">
        <v>46</v>
      </c>
      <c r="B32" s="17" t="s">
        <v>7</v>
      </c>
      <c r="C32" s="18">
        <v>0</v>
      </c>
    </row>
    <row r="33" spans="1:3" x14ac:dyDescent="0.2">
      <c r="A33" s="16" t="s">
        <v>47</v>
      </c>
      <c r="B33" s="17" t="s">
        <v>7</v>
      </c>
      <c r="C33" s="18">
        <v>0</v>
      </c>
    </row>
    <row r="34" spans="1:3" ht="15" x14ac:dyDescent="0.25">
      <c r="A34" s="22" t="s">
        <v>48</v>
      </c>
      <c r="B34" s="14"/>
      <c r="C34" s="15"/>
    </row>
    <row r="35" spans="1:3" x14ac:dyDescent="0.2">
      <c r="A35" s="16" t="s">
        <v>49</v>
      </c>
      <c r="B35" s="17" t="s">
        <v>7</v>
      </c>
      <c r="C35" s="18">
        <v>0</v>
      </c>
    </row>
    <row r="36" spans="1:3" x14ac:dyDescent="0.2">
      <c r="A36" s="16" t="s">
        <v>50</v>
      </c>
      <c r="B36" s="17" t="s">
        <v>7</v>
      </c>
      <c r="C36" s="18">
        <v>0</v>
      </c>
    </row>
    <row r="37" spans="1:3" x14ac:dyDescent="0.2">
      <c r="A37" s="16" t="s">
        <v>51</v>
      </c>
      <c r="B37" s="17" t="s">
        <v>7</v>
      </c>
      <c r="C37" s="18">
        <v>0</v>
      </c>
    </row>
    <row r="38" spans="1:3" ht="15" thickBot="1" x14ac:dyDescent="0.25">
      <c r="A38" s="16" t="s">
        <v>52</v>
      </c>
      <c r="B38" s="17" t="s">
        <v>7</v>
      </c>
      <c r="C38" s="18">
        <v>0</v>
      </c>
    </row>
    <row r="39" spans="1:3" ht="29.25" thickTop="1" thickBot="1" x14ac:dyDescent="0.45">
      <c r="A39" s="23" t="s">
        <v>53</v>
      </c>
      <c r="B39" s="99" t="s">
        <v>54</v>
      </c>
      <c r="C39" s="100"/>
    </row>
    <row r="40" spans="1:3" ht="15.75" thickTop="1" x14ac:dyDescent="0.25">
      <c r="A40" s="22" t="s">
        <v>53</v>
      </c>
      <c r="B40" s="14"/>
      <c r="C40" s="15"/>
    </row>
    <row r="41" spans="1:3" x14ac:dyDescent="0.2">
      <c r="A41" s="16" t="s">
        <v>55</v>
      </c>
      <c r="B41" s="17" t="s">
        <v>7</v>
      </c>
      <c r="C41" s="18">
        <v>0</v>
      </c>
    </row>
    <row r="42" spans="1:3" x14ac:dyDescent="0.2">
      <c r="A42" s="16" t="s">
        <v>56</v>
      </c>
      <c r="B42" s="17" t="s">
        <v>7</v>
      </c>
      <c r="C42" s="18">
        <v>0</v>
      </c>
    </row>
    <row r="43" spans="1:3" x14ac:dyDescent="0.2">
      <c r="A43" s="16" t="s">
        <v>57</v>
      </c>
      <c r="B43" s="17" t="s">
        <v>58</v>
      </c>
      <c r="C43" s="18">
        <v>0</v>
      </c>
    </row>
    <row r="44" spans="1:3" ht="15" thickBot="1" x14ac:dyDescent="0.25">
      <c r="A44" s="16" t="s">
        <v>59</v>
      </c>
      <c r="B44" s="17" t="s">
        <v>58</v>
      </c>
      <c r="C44" s="18">
        <v>0</v>
      </c>
    </row>
    <row r="45" spans="1:3" ht="29.25" thickTop="1" thickBot="1" x14ac:dyDescent="0.45">
      <c r="A45" s="23" t="s">
        <v>60</v>
      </c>
      <c r="B45" s="99" t="s">
        <v>61</v>
      </c>
      <c r="C45" s="100"/>
    </row>
    <row r="46" spans="1:3" ht="15.75" thickTop="1" x14ac:dyDescent="0.25">
      <c r="A46" s="24" t="s">
        <v>62</v>
      </c>
      <c r="B46" s="25"/>
      <c r="C46" s="26"/>
    </row>
    <row r="47" spans="1:3" x14ac:dyDescent="0.2">
      <c r="A47" s="16" t="s">
        <v>63</v>
      </c>
      <c r="B47" s="17" t="s">
        <v>58</v>
      </c>
      <c r="C47" s="18">
        <v>0</v>
      </c>
    </row>
    <row r="48" spans="1:3" x14ac:dyDescent="0.2">
      <c r="A48" s="16" t="s">
        <v>64</v>
      </c>
      <c r="B48" s="17" t="s">
        <v>58</v>
      </c>
      <c r="C48" s="18">
        <v>0</v>
      </c>
    </row>
    <row r="49" spans="1:3" x14ac:dyDescent="0.2">
      <c r="A49" s="16" t="s">
        <v>65</v>
      </c>
      <c r="B49" s="17" t="s">
        <v>58</v>
      </c>
      <c r="C49" s="18">
        <v>0</v>
      </c>
    </row>
    <row r="50" spans="1:3" x14ac:dyDescent="0.2">
      <c r="A50" s="16" t="s">
        <v>66</v>
      </c>
      <c r="B50" s="17" t="s">
        <v>58</v>
      </c>
      <c r="C50" s="18">
        <v>0</v>
      </c>
    </row>
    <row r="51" spans="1:3" ht="15" x14ac:dyDescent="0.25">
      <c r="A51" s="22" t="s">
        <v>67</v>
      </c>
      <c r="B51" s="14"/>
      <c r="C51" s="19"/>
    </row>
    <row r="52" spans="1:3" x14ac:dyDescent="0.2">
      <c r="A52" s="16" t="s">
        <v>68</v>
      </c>
      <c r="B52" s="17" t="s">
        <v>7</v>
      </c>
      <c r="C52" s="18">
        <v>0</v>
      </c>
    </row>
    <row r="53" spans="1:3" x14ac:dyDescent="0.2">
      <c r="A53" s="16" t="s">
        <v>69</v>
      </c>
      <c r="B53" s="17" t="s">
        <v>7</v>
      </c>
      <c r="C53" s="18">
        <v>0</v>
      </c>
    </row>
    <row r="54" spans="1:3" x14ac:dyDescent="0.2">
      <c r="A54" s="16" t="s">
        <v>70</v>
      </c>
      <c r="B54" s="17" t="s">
        <v>7</v>
      </c>
      <c r="C54" s="18">
        <v>0</v>
      </c>
    </row>
    <row r="55" spans="1:3" x14ac:dyDescent="0.2">
      <c r="A55" s="16" t="s">
        <v>71</v>
      </c>
      <c r="B55" s="17" t="s">
        <v>7</v>
      </c>
      <c r="C55" s="18">
        <v>0</v>
      </c>
    </row>
    <row r="56" spans="1:3" x14ac:dyDescent="0.2">
      <c r="A56" s="16" t="s">
        <v>72</v>
      </c>
      <c r="B56" s="17" t="s">
        <v>7</v>
      </c>
      <c r="C56" s="18">
        <v>0</v>
      </c>
    </row>
    <row r="57" spans="1:3" x14ac:dyDescent="0.2">
      <c r="A57" s="16" t="s">
        <v>73</v>
      </c>
      <c r="B57" s="17" t="s">
        <v>7</v>
      </c>
      <c r="C57" s="18">
        <v>0</v>
      </c>
    </row>
    <row r="58" spans="1:3" x14ac:dyDescent="0.2">
      <c r="A58" s="16" t="s">
        <v>74</v>
      </c>
      <c r="B58" s="17" t="s">
        <v>7</v>
      </c>
      <c r="C58" s="18">
        <v>0</v>
      </c>
    </row>
    <row r="59" spans="1:3" x14ac:dyDescent="0.2">
      <c r="A59" s="16" t="s">
        <v>75</v>
      </c>
      <c r="B59" s="17" t="s">
        <v>7</v>
      </c>
      <c r="C59" s="18">
        <v>0</v>
      </c>
    </row>
    <row r="60" spans="1:3" x14ac:dyDescent="0.2">
      <c r="A60" s="16" t="s">
        <v>76</v>
      </c>
      <c r="B60" s="17" t="s">
        <v>7</v>
      </c>
      <c r="C60" s="18">
        <v>0</v>
      </c>
    </row>
    <row r="61" spans="1:3" x14ac:dyDescent="0.2">
      <c r="A61" s="16" t="s">
        <v>77</v>
      </c>
      <c r="B61" s="17" t="s">
        <v>7</v>
      </c>
      <c r="C61" s="18">
        <v>0</v>
      </c>
    </row>
    <row r="62" spans="1:3" x14ac:dyDescent="0.2">
      <c r="A62" s="16" t="s">
        <v>52</v>
      </c>
      <c r="B62" s="17" t="s">
        <v>7</v>
      </c>
      <c r="C62" s="18">
        <v>0</v>
      </c>
    </row>
    <row r="63" spans="1:3" ht="15" x14ac:dyDescent="0.25">
      <c r="A63" s="22" t="s">
        <v>78</v>
      </c>
      <c r="B63" s="14"/>
      <c r="C63" s="19"/>
    </row>
    <row r="64" spans="1:3" x14ac:dyDescent="0.2">
      <c r="A64" s="16" t="s">
        <v>79</v>
      </c>
      <c r="B64" s="17" t="s">
        <v>7</v>
      </c>
      <c r="C64" s="18">
        <v>0</v>
      </c>
    </row>
    <row r="65" spans="1:3" x14ac:dyDescent="0.2">
      <c r="A65" s="16" t="s">
        <v>80</v>
      </c>
      <c r="B65" s="17" t="s">
        <v>7</v>
      </c>
      <c r="C65" s="18">
        <v>0</v>
      </c>
    </row>
    <row r="66" spans="1:3" x14ac:dyDescent="0.2">
      <c r="A66" s="16" t="s">
        <v>81</v>
      </c>
      <c r="B66" s="17" t="s">
        <v>58</v>
      </c>
      <c r="C66" s="18">
        <v>0</v>
      </c>
    </row>
    <row r="67" spans="1:3" x14ac:dyDescent="0.2">
      <c r="A67" s="16" t="s">
        <v>82</v>
      </c>
      <c r="B67" s="17" t="s">
        <v>7</v>
      </c>
      <c r="C67" s="18">
        <v>0</v>
      </c>
    </row>
    <row r="68" spans="1:3" x14ac:dyDescent="0.2">
      <c r="A68" s="16" t="s">
        <v>83</v>
      </c>
      <c r="B68" s="17" t="s">
        <v>7</v>
      </c>
      <c r="C68" s="18">
        <v>0</v>
      </c>
    </row>
    <row r="69" spans="1:3" x14ac:dyDescent="0.2">
      <c r="A69" s="16" t="s">
        <v>84</v>
      </c>
      <c r="B69" s="17" t="s">
        <v>7</v>
      </c>
      <c r="C69" s="18">
        <v>0</v>
      </c>
    </row>
    <row r="70" spans="1:3" x14ac:dyDescent="0.2">
      <c r="A70" s="16" t="s">
        <v>85</v>
      </c>
      <c r="B70" s="17" t="s">
        <v>7</v>
      </c>
      <c r="C70" s="18">
        <v>0</v>
      </c>
    </row>
    <row r="71" spans="1:3" x14ac:dyDescent="0.2">
      <c r="A71" s="16" t="s">
        <v>86</v>
      </c>
      <c r="B71" s="17" t="s">
        <v>7</v>
      </c>
      <c r="C71" s="18">
        <v>0</v>
      </c>
    </row>
    <row r="72" spans="1:3" x14ac:dyDescent="0.2">
      <c r="A72" s="16" t="s">
        <v>87</v>
      </c>
      <c r="B72" s="17" t="s">
        <v>58</v>
      </c>
      <c r="C72" s="18">
        <v>0</v>
      </c>
    </row>
    <row r="73" spans="1:3" x14ac:dyDescent="0.2">
      <c r="A73" s="16" t="s">
        <v>88</v>
      </c>
      <c r="B73" s="17" t="s">
        <v>58</v>
      </c>
      <c r="C73" s="18">
        <v>0</v>
      </c>
    </row>
    <row r="74" spans="1:3" x14ac:dyDescent="0.2">
      <c r="A74" s="16" t="s">
        <v>89</v>
      </c>
      <c r="B74" s="17" t="s">
        <v>58</v>
      </c>
      <c r="C74" s="18">
        <v>0</v>
      </c>
    </row>
    <row r="75" spans="1:3" x14ac:dyDescent="0.2">
      <c r="A75" s="16" t="s">
        <v>90</v>
      </c>
      <c r="B75" s="17" t="s">
        <v>7</v>
      </c>
      <c r="C75" s="18">
        <v>0</v>
      </c>
    </row>
    <row r="76" spans="1:3" ht="23.25" x14ac:dyDescent="0.35">
      <c r="A76" s="27" t="s">
        <v>12</v>
      </c>
      <c r="B76" s="14"/>
      <c r="C76" s="19">
        <f>SUM(C5:C75)</f>
        <v>0</v>
      </c>
    </row>
    <row r="77" spans="1:3" ht="24" thickBot="1" x14ac:dyDescent="0.4">
      <c r="A77" s="28" t="s">
        <v>95</v>
      </c>
      <c r="B77" s="29"/>
      <c r="C77" s="30">
        <f ca="1">SUMIF(B5:C75, "Y", C5:C75)</f>
        <v>0</v>
      </c>
    </row>
  </sheetData>
  <mergeCells count="3">
    <mergeCell ref="B39:C39"/>
    <mergeCell ref="B45:C45"/>
    <mergeCell ref="A1:B1"/>
  </mergeCells>
  <conditionalFormatting sqref="B2 B4:B1048576">
    <cfRule type="cellIs" dxfId="8" priority="2" operator="equal">
      <formula>"N"</formula>
    </cfRule>
  </conditionalFormatting>
  <conditionalFormatting sqref="B3">
    <cfRule type="cellIs" dxfId="7" priority="1" operator="equal">
      <formula>"N"</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63A26-0120-4A4C-8539-BE008A449067}">
  <sheetPr>
    <tabColor rgb="FFFFFF00"/>
  </sheetPr>
  <dimension ref="A1:O82"/>
  <sheetViews>
    <sheetView showGridLines="0" zoomScale="90" zoomScaleNormal="90" workbookViewId="0">
      <pane ySplit="3" topLeftCell="A4" activePane="bottomLeft" state="frozen"/>
      <selection pane="bottomLeft" activeCell="B39" sqref="B39:C39"/>
    </sheetView>
  </sheetViews>
  <sheetFormatPr defaultColWidth="0" defaultRowHeight="14.25" x14ac:dyDescent="0.2"/>
  <cols>
    <col min="1" max="1" width="58.5703125" style="1" customWidth="1"/>
    <col min="2" max="2" width="16.7109375" style="1" customWidth="1"/>
    <col min="3" max="3" width="49.140625" style="1" customWidth="1"/>
    <col min="4" max="15" width="9.140625" style="1" customWidth="1"/>
    <col min="16" max="16384" width="9.140625" style="1" hidden="1"/>
  </cols>
  <sheetData>
    <row r="1" spans="1:14" ht="52.5" customHeight="1" x14ac:dyDescent="0.2">
      <c r="A1" s="101" t="s">
        <v>136</v>
      </c>
      <c r="B1" s="101"/>
    </row>
    <row r="2" spans="1:14" ht="15" thickBot="1" x14ac:dyDescent="0.25"/>
    <row r="3" spans="1:14" ht="29.45" customHeight="1" thickBot="1" x14ac:dyDescent="0.25">
      <c r="A3" s="31" t="s">
        <v>20</v>
      </c>
      <c r="B3" s="32" t="s">
        <v>114</v>
      </c>
      <c r="C3" s="33" t="s">
        <v>21</v>
      </c>
      <c r="E3" s="102" t="s">
        <v>149</v>
      </c>
      <c r="F3" s="103"/>
      <c r="G3" s="103"/>
      <c r="H3" s="103"/>
      <c r="I3" s="103"/>
      <c r="J3" s="103"/>
      <c r="K3" s="103"/>
      <c r="L3" s="103"/>
      <c r="M3" s="103"/>
      <c r="N3" s="104"/>
    </row>
    <row r="4" spans="1:14" ht="15.75" thickTop="1" x14ac:dyDescent="0.25">
      <c r="A4" s="13" t="s">
        <v>17</v>
      </c>
      <c r="B4" s="14"/>
      <c r="C4" s="15"/>
      <c r="E4" s="105"/>
      <c r="F4" s="106"/>
      <c r="G4" s="106"/>
      <c r="H4" s="106"/>
      <c r="I4" s="106"/>
      <c r="J4" s="106"/>
      <c r="K4" s="106"/>
      <c r="L4" s="106"/>
      <c r="M4" s="106"/>
      <c r="N4" s="107"/>
    </row>
    <row r="5" spans="1:14" x14ac:dyDescent="0.2">
      <c r="A5" s="16" t="s">
        <v>17</v>
      </c>
      <c r="B5" s="17" t="s">
        <v>7</v>
      </c>
      <c r="C5" s="18">
        <v>700000</v>
      </c>
      <c r="E5" s="105"/>
      <c r="F5" s="106"/>
      <c r="G5" s="106"/>
      <c r="H5" s="106"/>
      <c r="I5" s="106"/>
      <c r="J5" s="106"/>
      <c r="K5" s="106"/>
      <c r="L5" s="106"/>
      <c r="M5" s="106"/>
      <c r="N5" s="107"/>
    </row>
    <row r="6" spans="1:14" ht="15" x14ac:dyDescent="0.25">
      <c r="A6" s="13" t="s">
        <v>22</v>
      </c>
      <c r="B6" s="14"/>
      <c r="C6" s="19"/>
      <c r="E6" s="105"/>
      <c r="F6" s="106"/>
      <c r="G6" s="106"/>
      <c r="H6" s="106"/>
      <c r="I6" s="106"/>
      <c r="J6" s="106"/>
      <c r="K6" s="106"/>
      <c r="L6" s="106"/>
      <c r="M6" s="106"/>
      <c r="N6" s="107"/>
    </row>
    <row r="7" spans="1:14" x14ac:dyDescent="0.2">
      <c r="A7" s="16" t="s">
        <v>23</v>
      </c>
      <c r="B7" s="17" t="s">
        <v>7</v>
      </c>
      <c r="C7" s="18">
        <v>0</v>
      </c>
      <c r="E7" s="105"/>
      <c r="F7" s="106"/>
      <c r="G7" s="106"/>
      <c r="H7" s="106"/>
      <c r="I7" s="106"/>
      <c r="J7" s="106"/>
      <c r="K7" s="106"/>
      <c r="L7" s="106"/>
      <c r="M7" s="106"/>
      <c r="N7" s="107"/>
    </row>
    <row r="8" spans="1:14" x14ac:dyDescent="0.2">
      <c r="A8" s="20" t="s">
        <v>24</v>
      </c>
      <c r="B8" s="14"/>
      <c r="C8" s="19"/>
      <c r="E8" s="105"/>
      <c r="F8" s="106"/>
      <c r="G8" s="106"/>
      <c r="H8" s="106"/>
      <c r="I8" s="106"/>
      <c r="J8" s="106"/>
      <c r="K8" s="106"/>
      <c r="L8" s="106"/>
      <c r="M8" s="106"/>
      <c r="N8" s="107"/>
    </row>
    <row r="9" spans="1:14" x14ac:dyDescent="0.2">
      <c r="A9" s="21" t="s">
        <v>25</v>
      </c>
      <c r="B9" s="17" t="s">
        <v>7</v>
      </c>
      <c r="C9" s="18">
        <v>50000</v>
      </c>
      <c r="E9" s="105"/>
      <c r="F9" s="106"/>
      <c r="G9" s="106"/>
      <c r="H9" s="106"/>
      <c r="I9" s="106"/>
      <c r="J9" s="106"/>
      <c r="K9" s="106"/>
      <c r="L9" s="106"/>
      <c r="M9" s="106"/>
      <c r="N9" s="107"/>
    </row>
    <row r="10" spans="1:14" x14ac:dyDescent="0.2">
      <c r="A10" s="21" t="s">
        <v>26</v>
      </c>
      <c r="B10" s="17" t="s">
        <v>7</v>
      </c>
      <c r="C10" s="18">
        <v>0</v>
      </c>
      <c r="E10" s="105"/>
      <c r="F10" s="106"/>
      <c r="G10" s="106"/>
      <c r="H10" s="106"/>
      <c r="I10" s="106"/>
      <c r="J10" s="106"/>
      <c r="K10" s="106"/>
      <c r="L10" s="106"/>
      <c r="M10" s="106"/>
      <c r="N10" s="107"/>
    </row>
    <row r="11" spans="1:14" x14ac:dyDescent="0.2">
      <c r="A11" s="21" t="s">
        <v>27</v>
      </c>
      <c r="B11" s="17" t="s">
        <v>7</v>
      </c>
      <c r="C11" s="18">
        <v>200000</v>
      </c>
      <c r="E11" s="105"/>
      <c r="F11" s="106"/>
      <c r="G11" s="106"/>
      <c r="H11" s="106"/>
      <c r="I11" s="106"/>
      <c r="J11" s="106"/>
      <c r="K11" s="106"/>
      <c r="L11" s="106"/>
      <c r="M11" s="106"/>
      <c r="N11" s="107"/>
    </row>
    <row r="12" spans="1:14" x14ac:dyDescent="0.2">
      <c r="A12" s="21" t="s">
        <v>28</v>
      </c>
      <c r="B12" s="17" t="s">
        <v>7</v>
      </c>
      <c r="C12" s="18">
        <v>0</v>
      </c>
      <c r="E12" s="105"/>
      <c r="F12" s="106"/>
      <c r="G12" s="106"/>
      <c r="H12" s="106"/>
      <c r="I12" s="106"/>
      <c r="J12" s="106"/>
      <c r="K12" s="106"/>
      <c r="L12" s="106"/>
      <c r="M12" s="106"/>
      <c r="N12" s="107"/>
    </row>
    <row r="13" spans="1:14" x14ac:dyDescent="0.2">
      <c r="A13" s="21" t="s">
        <v>29</v>
      </c>
      <c r="B13" s="17" t="s">
        <v>7</v>
      </c>
      <c r="C13" s="18">
        <v>50000</v>
      </c>
      <c r="E13" s="105"/>
      <c r="F13" s="106"/>
      <c r="G13" s="106"/>
      <c r="H13" s="106"/>
      <c r="I13" s="106"/>
      <c r="J13" s="106"/>
      <c r="K13" s="106"/>
      <c r="L13" s="106"/>
      <c r="M13" s="106"/>
      <c r="N13" s="107"/>
    </row>
    <row r="14" spans="1:14" x14ac:dyDescent="0.2">
      <c r="A14" s="21" t="s">
        <v>30</v>
      </c>
      <c r="B14" s="17" t="s">
        <v>7</v>
      </c>
      <c r="C14" s="18">
        <v>0</v>
      </c>
      <c r="E14" s="105"/>
      <c r="F14" s="106"/>
      <c r="G14" s="106"/>
      <c r="H14" s="106"/>
      <c r="I14" s="106"/>
      <c r="J14" s="106"/>
      <c r="K14" s="106"/>
      <c r="L14" s="106"/>
      <c r="M14" s="106"/>
      <c r="N14" s="107"/>
    </row>
    <row r="15" spans="1:14" x14ac:dyDescent="0.2">
      <c r="A15" s="21" t="s">
        <v>31</v>
      </c>
      <c r="B15" s="17" t="s">
        <v>7</v>
      </c>
      <c r="C15" s="18">
        <v>0</v>
      </c>
      <c r="E15" s="108"/>
      <c r="F15" s="109"/>
      <c r="G15" s="109"/>
      <c r="H15" s="109"/>
      <c r="I15" s="109"/>
      <c r="J15" s="109"/>
      <c r="K15" s="109"/>
      <c r="L15" s="109"/>
      <c r="M15" s="109"/>
      <c r="N15" s="110"/>
    </row>
    <row r="16" spans="1:14" ht="15" x14ac:dyDescent="0.25">
      <c r="A16" s="13" t="s">
        <v>32</v>
      </c>
      <c r="B16" s="14"/>
      <c r="C16" s="19"/>
    </row>
    <row r="17" spans="1:3" x14ac:dyDescent="0.2">
      <c r="A17" s="16" t="s">
        <v>33</v>
      </c>
      <c r="B17" s="17" t="s">
        <v>7</v>
      </c>
      <c r="C17" s="18">
        <v>250000</v>
      </c>
    </row>
    <row r="18" spans="1:3" x14ac:dyDescent="0.2">
      <c r="A18" s="16" t="s">
        <v>34</v>
      </c>
      <c r="B18" s="17" t="s">
        <v>7</v>
      </c>
      <c r="C18" s="18">
        <v>0</v>
      </c>
    </row>
    <row r="19" spans="1:3" x14ac:dyDescent="0.2">
      <c r="A19" s="16" t="s">
        <v>35</v>
      </c>
      <c r="B19" s="17" t="s">
        <v>7</v>
      </c>
      <c r="C19" s="18">
        <v>0</v>
      </c>
    </row>
    <row r="20" spans="1:3" x14ac:dyDescent="0.2">
      <c r="A20" s="16" t="s">
        <v>36</v>
      </c>
      <c r="B20" s="17" t="s">
        <v>7</v>
      </c>
      <c r="C20" s="18">
        <v>0</v>
      </c>
    </row>
    <row r="21" spans="1:3" x14ac:dyDescent="0.2">
      <c r="A21" s="16" t="s">
        <v>37</v>
      </c>
      <c r="B21" s="17" t="s">
        <v>7</v>
      </c>
      <c r="C21" s="18">
        <v>0</v>
      </c>
    </row>
    <row r="22" spans="1:3" x14ac:dyDescent="0.2">
      <c r="A22" s="16" t="s">
        <v>38</v>
      </c>
      <c r="B22" s="17" t="s">
        <v>7</v>
      </c>
      <c r="C22" s="18">
        <v>0</v>
      </c>
    </row>
    <row r="23" spans="1:3" x14ac:dyDescent="0.2">
      <c r="A23" s="16" t="s">
        <v>39</v>
      </c>
      <c r="B23" s="17" t="s">
        <v>7</v>
      </c>
      <c r="C23" s="18">
        <v>0</v>
      </c>
    </row>
    <row r="24" spans="1:3" ht="15" x14ac:dyDescent="0.25">
      <c r="A24" s="22" t="s">
        <v>13</v>
      </c>
      <c r="B24" s="14"/>
      <c r="C24" s="19"/>
    </row>
    <row r="25" spans="1:3" x14ac:dyDescent="0.2">
      <c r="A25" s="16" t="s">
        <v>40</v>
      </c>
      <c r="B25" s="17" t="s">
        <v>7</v>
      </c>
      <c r="C25" s="18">
        <v>0</v>
      </c>
    </row>
    <row r="26" spans="1:3" x14ac:dyDescent="0.2">
      <c r="A26" s="16" t="s">
        <v>41</v>
      </c>
      <c r="B26" s="17" t="s">
        <v>7</v>
      </c>
      <c r="C26" s="18">
        <v>500000</v>
      </c>
    </row>
    <row r="27" spans="1:3" ht="15" x14ac:dyDescent="0.25">
      <c r="A27" s="22" t="s">
        <v>42</v>
      </c>
      <c r="B27" s="14"/>
      <c r="C27" s="19"/>
    </row>
    <row r="28" spans="1:3" x14ac:dyDescent="0.2">
      <c r="A28" s="16" t="s">
        <v>25</v>
      </c>
      <c r="B28" s="17" t="s">
        <v>7</v>
      </c>
      <c r="C28" s="18">
        <v>0</v>
      </c>
    </row>
    <row r="29" spans="1:3" x14ac:dyDescent="0.2">
      <c r="A29" s="16" t="s">
        <v>43</v>
      </c>
      <c r="B29" s="17" t="s">
        <v>7</v>
      </c>
      <c r="C29" s="18">
        <v>0</v>
      </c>
    </row>
    <row r="30" spans="1:3" x14ac:dyDescent="0.2">
      <c r="A30" s="16" t="s">
        <v>44</v>
      </c>
      <c r="B30" s="17" t="s">
        <v>7</v>
      </c>
      <c r="C30" s="18">
        <v>0</v>
      </c>
    </row>
    <row r="31" spans="1:3" x14ac:dyDescent="0.2">
      <c r="A31" s="16" t="s">
        <v>45</v>
      </c>
      <c r="B31" s="17" t="s">
        <v>7</v>
      </c>
      <c r="C31" s="18">
        <v>0</v>
      </c>
    </row>
    <row r="32" spans="1:3" x14ac:dyDescent="0.2">
      <c r="A32" s="16" t="s">
        <v>46</v>
      </c>
      <c r="B32" s="17" t="s">
        <v>7</v>
      </c>
      <c r="C32" s="18">
        <v>0</v>
      </c>
    </row>
    <row r="33" spans="1:3" x14ac:dyDescent="0.2">
      <c r="A33" s="16" t="s">
        <v>47</v>
      </c>
      <c r="B33" s="17" t="s">
        <v>7</v>
      </c>
      <c r="C33" s="18">
        <v>0</v>
      </c>
    </row>
    <row r="34" spans="1:3" ht="15" x14ac:dyDescent="0.25">
      <c r="A34" s="22" t="s">
        <v>48</v>
      </c>
      <c r="B34" s="14"/>
      <c r="C34" s="15"/>
    </row>
    <row r="35" spans="1:3" x14ac:dyDescent="0.2">
      <c r="A35" s="16" t="s">
        <v>49</v>
      </c>
      <c r="B35" s="17" t="s">
        <v>7</v>
      </c>
      <c r="C35" s="18">
        <v>0</v>
      </c>
    </row>
    <row r="36" spans="1:3" x14ac:dyDescent="0.2">
      <c r="A36" s="16" t="s">
        <v>50</v>
      </c>
      <c r="B36" s="17" t="s">
        <v>7</v>
      </c>
      <c r="C36" s="18">
        <v>0</v>
      </c>
    </row>
    <row r="37" spans="1:3" x14ac:dyDescent="0.2">
      <c r="A37" s="16" t="s">
        <v>51</v>
      </c>
      <c r="B37" s="17" t="s">
        <v>7</v>
      </c>
      <c r="C37" s="18">
        <v>0</v>
      </c>
    </row>
    <row r="38" spans="1:3" ht="15" thickBot="1" x14ac:dyDescent="0.25">
      <c r="A38" s="16" t="s">
        <v>52</v>
      </c>
      <c r="B38" s="17" t="s">
        <v>7</v>
      </c>
      <c r="C38" s="18">
        <v>0</v>
      </c>
    </row>
    <row r="39" spans="1:3" ht="29.25" thickTop="1" thickBot="1" x14ac:dyDescent="0.45">
      <c r="A39" s="23" t="s">
        <v>53</v>
      </c>
      <c r="B39" s="99" t="s">
        <v>54</v>
      </c>
      <c r="C39" s="100"/>
    </row>
    <row r="40" spans="1:3" ht="15.75" thickTop="1" x14ac:dyDescent="0.25">
      <c r="A40" s="22" t="s">
        <v>53</v>
      </c>
      <c r="B40" s="14"/>
      <c r="C40" s="15"/>
    </row>
    <row r="41" spans="1:3" x14ac:dyDescent="0.2">
      <c r="A41" s="16" t="s">
        <v>55</v>
      </c>
      <c r="B41" s="17" t="s">
        <v>7</v>
      </c>
      <c r="C41" s="18">
        <v>10000</v>
      </c>
    </row>
    <row r="42" spans="1:3" x14ac:dyDescent="0.2">
      <c r="A42" s="16" t="s">
        <v>56</v>
      </c>
      <c r="B42" s="17" t="s">
        <v>7</v>
      </c>
      <c r="C42" s="18">
        <v>40000</v>
      </c>
    </row>
    <row r="43" spans="1:3" x14ac:dyDescent="0.2">
      <c r="A43" s="16" t="s">
        <v>57</v>
      </c>
      <c r="B43" s="17" t="s">
        <v>58</v>
      </c>
      <c r="C43" s="18">
        <v>0</v>
      </c>
    </row>
    <row r="44" spans="1:3" ht="15" thickBot="1" x14ac:dyDescent="0.25">
      <c r="A44" s="16" t="s">
        <v>59</v>
      </c>
      <c r="B44" s="17" t="s">
        <v>58</v>
      </c>
      <c r="C44" s="18">
        <v>0</v>
      </c>
    </row>
    <row r="45" spans="1:3" ht="29.25" thickTop="1" thickBot="1" x14ac:dyDescent="0.45">
      <c r="A45" s="23" t="s">
        <v>60</v>
      </c>
      <c r="B45" s="99" t="s">
        <v>61</v>
      </c>
      <c r="C45" s="100"/>
    </row>
    <row r="46" spans="1:3" ht="15.75" thickTop="1" x14ac:dyDescent="0.25">
      <c r="A46" s="24" t="s">
        <v>62</v>
      </c>
      <c r="B46" s="25"/>
      <c r="C46" s="26"/>
    </row>
    <row r="47" spans="1:3" x14ac:dyDescent="0.2">
      <c r="A47" s="16" t="s">
        <v>63</v>
      </c>
      <c r="B47" s="17" t="s">
        <v>58</v>
      </c>
      <c r="C47" s="18">
        <v>80000</v>
      </c>
    </row>
    <row r="48" spans="1:3" x14ac:dyDescent="0.2">
      <c r="A48" s="16" t="s">
        <v>64</v>
      </c>
      <c r="B48" s="17" t="s">
        <v>58</v>
      </c>
      <c r="C48" s="18">
        <v>0</v>
      </c>
    </row>
    <row r="49" spans="1:3" x14ac:dyDescent="0.2">
      <c r="A49" s="16" t="s">
        <v>65</v>
      </c>
      <c r="B49" s="17" t="s">
        <v>58</v>
      </c>
      <c r="C49" s="18">
        <v>0</v>
      </c>
    </row>
    <row r="50" spans="1:3" x14ac:dyDescent="0.2">
      <c r="A50" s="16" t="s">
        <v>66</v>
      </c>
      <c r="B50" s="17" t="s">
        <v>58</v>
      </c>
      <c r="C50" s="18">
        <v>0</v>
      </c>
    </row>
    <row r="51" spans="1:3" ht="15" x14ac:dyDescent="0.25">
      <c r="A51" s="22" t="s">
        <v>67</v>
      </c>
      <c r="B51" s="14"/>
      <c r="C51" s="19"/>
    </row>
    <row r="52" spans="1:3" x14ac:dyDescent="0.2">
      <c r="A52" s="16" t="s">
        <v>68</v>
      </c>
      <c r="B52" s="17" t="s">
        <v>7</v>
      </c>
      <c r="C52" s="18">
        <v>0</v>
      </c>
    </row>
    <row r="53" spans="1:3" x14ac:dyDescent="0.2">
      <c r="A53" s="16" t="s">
        <v>69</v>
      </c>
      <c r="B53" s="17" t="s">
        <v>7</v>
      </c>
      <c r="C53" s="18">
        <v>60000</v>
      </c>
    </row>
    <row r="54" spans="1:3" x14ac:dyDescent="0.2">
      <c r="A54" s="16" t="s">
        <v>70</v>
      </c>
      <c r="B54" s="17" t="s">
        <v>7</v>
      </c>
      <c r="C54" s="18">
        <v>0</v>
      </c>
    </row>
    <row r="55" spans="1:3" x14ac:dyDescent="0.2">
      <c r="A55" s="16" t="s">
        <v>71</v>
      </c>
      <c r="B55" s="17" t="s">
        <v>7</v>
      </c>
      <c r="C55" s="18">
        <v>120000</v>
      </c>
    </row>
    <row r="56" spans="1:3" x14ac:dyDescent="0.2">
      <c r="A56" s="16" t="s">
        <v>72</v>
      </c>
      <c r="B56" s="17" t="s">
        <v>7</v>
      </c>
      <c r="C56" s="18">
        <v>0</v>
      </c>
    </row>
    <row r="57" spans="1:3" x14ac:dyDescent="0.2">
      <c r="A57" s="16" t="s">
        <v>73</v>
      </c>
      <c r="B57" s="17" t="s">
        <v>7</v>
      </c>
      <c r="C57" s="18">
        <v>170000</v>
      </c>
    </row>
    <row r="58" spans="1:3" x14ac:dyDescent="0.2">
      <c r="A58" s="16" t="s">
        <v>74</v>
      </c>
      <c r="B58" s="17" t="s">
        <v>7</v>
      </c>
      <c r="C58" s="18">
        <v>0</v>
      </c>
    </row>
    <row r="59" spans="1:3" x14ac:dyDescent="0.2">
      <c r="A59" s="16" t="s">
        <v>75</v>
      </c>
      <c r="B59" s="17" t="s">
        <v>7</v>
      </c>
      <c r="C59" s="18">
        <v>0</v>
      </c>
    </row>
    <row r="60" spans="1:3" x14ac:dyDescent="0.2">
      <c r="A60" s="16" t="s">
        <v>76</v>
      </c>
      <c r="B60" s="17" t="s">
        <v>7</v>
      </c>
      <c r="C60" s="18">
        <v>0</v>
      </c>
    </row>
    <row r="61" spans="1:3" x14ac:dyDescent="0.2">
      <c r="A61" s="16" t="s">
        <v>77</v>
      </c>
      <c r="B61" s="17" t="s">
        <v>7</v>
      </c>
      <c r="C61" s="18">
        <v>0</v>
      </c>
    </row>
    <row r="62" spans="1:3" x14ac:dyDescent="0.2">
      <c r="A62" s="16" t="s">
        <v>52</v>
      </c>
      <c r="B62" s="17" t="s">
        <v>7</v>
      </c>
      <c r="C62" s="18">
        <v>0</v>
      </c>
    </row>
    <row r="63" spans="1:3" ht="15" x14ac:dyDescent="0.25">
      <c r="A63" s="22" t="s">
        <v>78</v>
      </c>
      <c r="B63" s="14"/>
      <c r="C63" s="19"/>
    </row>
    <row r="64" spans="1:3" x14ac:dyDescent="0.2">
      <c r="A64" s="16" t="s">
        <v>79</v>
      </c>
      <c r="B64" s="17" t="s">
        <v>7</v>
      </c>
      <c r="C64" s="18">
        <v>0</v>
      </c>
    </row>
    <row r="65" spans="1:3" x14ac:dyDescent="0.2">
      <c r="A65" s="16" t="s">
        <v>80</v>
      </c>
      <c r="B65" s="17" t="s">
        <v>7</v>
      </c>
      <c r="C65" s="18">
        <v>0</v>
      </c>
    </row>
    <row r="66" spans="1:3" x14ac:dyDescent="0.2">
      <c r="A66" s="16" t="s">
        <v>81</v>
      </c>
      <c r="B66" s="17" t="s">
        <v>58</v>
      </c>
      <c r="C66" s="18">
        <v>0</v>
      </c>
    </row>
    <row r="67" spans="1:3" x14ac:dyDescent="0.2">
      <c r="A67" s="16" t="s">
        <v>82</v>
      </c>
      <c r="B67" s="17" t="s">
        <v>7</v>
      </c>
      <c r="C67" s="18">
        <v>0</v>
      </c>
    </row>
    <row r="68" spans="1:3" x14ac:dyDescent="0.2">
      <c r="A68" s="16" t="s">
        <v>83</v>
      </c>
      <c r="B68" s="17" t="s">
        <v>7</v>
      </c>
      <c r="C68" s="18">
        <v>0</v>
      </c>
    </row>
    <row r="69" spans="1:3" x14ac:dyDescent="0.2">
      <c r="A69" s="16" t="s">
        <v>84</v>
      </c>
      <c r="B69" s="17" t="s">
        <v>7</v>
      </c>
      <c r="C69" s="18">
        <v>0</v>
      </c>
    </row>
    <row r="70" spans="1:3" x14ac:dyDescent="0.2">
      <c r="A70" s="16" t="s">
        <v>85</v>
      </c>
      <c r="B70" s="17" t="s">
        <v>7</v>
      </c>
      <c r="C70" s="18">
        <v>0</v>
      </c>
    </row>
    <row r="71" spans="1:3" x14ac:dyDescent="0.2">
      <c r="A71" s="16" t="s">
        <v>86</v>
      </c>
      <c r="B71" s="17" t="s">
        <v>7</v>
      </c>
      <c r="C71" s="18">
        <v>0</v>
      </c>
    </row>
    <row r="72" spans="1:3" x14ac:dyDescent="0.2">
      <c r="A72" s="16" t="s">
        <v>87</v>
      </c>
      <c r="B72" s="17" t="s">
        <v>58</v>
      </c>
      <c r="C72" s="18">
        <v>0</v>
      </c>
    </row>
    <row r="73" spans="1:3" x14ac:dyDescent="0.2">
      <c r="A73" s="16" t="s">
        <v>88</v>
      </c>
      <c r="B73" s="17" t="s">
        <v>58</v>
      </c>
      <c r="C73" s="18">
        <v>0</v>
      </c>
    </row>
    <row r="74" spans="1:3" x14ac:dyDescent="0.2">
      <c r="A74" s="16" t="s">
        <v>89</v>
      </c>
      <c r="B74" s="17" t="s">
        <v>58</v>
      </c>
      <c r="C74" s="18">
        <v>0</v>
      </c>
    </row>
    <row r="75" spans="1:3" x14ac:dyDescent="0.2">
      <c r="A75" s="16" t="s">
        <v>90</v>
      </c>
      <c r="B75" s="17" t="s">
        <v>7</v>
      </c>
      <c r="C75" s="18">
        <v>0</v>
      </c>
    </row>
    <row r="76" spans="1:3" ht="23.25" x14ac:dyDescent="0.35">
      <c r="A76" s="27" t="s">
        <v>12</v>
      </c>
      <c r="B76" s="14"/>
      <c r="C76" s="19">
        <f>SUM(C5:C75)</f>
        <v>2230000</v>
      </c>
    </row>
    <row r="77" spans="1:3" ht="24" thickBot="1" x14ac:dyDescent="0.4">
      <c r="A77" s="28" t="s">
        <v>94</v>
      </c>
      <c r="B77" s="29"/>
      <c r="C77" s="30">
        <f ca="1">SUMIF(B5:C75, "Y", C5:C75)</f>
        <v>2150000</v>
      </c>
    </row>
    <row r="82" spans="3:3" x14ac:dyDescent="0.2">
      <c r="C82" s="34"/>
    </row>
  </sheetData>
  <mergeCells count="4">
    <mergeCell ref="B39:C39"/>
    <mergeCell ref="B45:C45"/>
    <mergeCell ref="E3:N15"/>
    <mergeCell ref="A1:B1"/>
  </mergeCells>
  <conditionalFormatting sqref="B2:B1048576">
    <cfRule type="cellIs" dxfId="6" priority="1" operator="equal">
      <formula>"N"</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08BCE-3551-486B-AB78-3E70EA4BDF61}">
  <sheetPr>
    <tabColor rgb="FFFFFF00"/>
  </sheetPr>
  <dimension ref="A1:O77"/>
  <sheetViews>
    <sheetView showGridLines="0" zoomScale="90" zoomScaleNormal="90" workbookViewId="0">
      <pane ySplit="3" topLeftCell="A4" activePane="bottomLeft" state="frozen"/>
      <selection pane="bottomLeft" activeCell="G20" sqref="G20"/>
    </sheetView>
  </sheetViews>
  <sheetFormatPr defaultColWidth="0" defaultRowHeight="14.25" x14ac:dyDescent="0.2"/>
  <cols>
    <col min="1" max="1" width="58.5703125" style="1" customWidth="1"/>
    <col min="2" max="2" width="16.7109375" style="1" customWidth="1"/>
    <col min="3" max="3" width="49.140625" style="1" customWidth="1"/>
    <col min="4" max="14" width="9.140625" style="1" customWidth="1"/>
    <col min="15" max="15" width="8.85546875" style="1" customWidth="1"/>
    <col min="16" max="16384" width="8.85546875" style="1" hidden="1"/>
  </cols>
  <sheetData>
    <row r="1" spans="1:14" ht="52.5" customHeight="1" x14ac:dyDescent="0.2">
      <c r="A1" s="101" t="s">
        <v>136</v>
      </c>
      <c r="B1" s="101"/>
    </row>
    <row r="2" spans="1:14" ht="15" thickBot="1" x14ac:dyDescent="0.25"/>
    <row r="3" spans="1:14" ht="29.45" customHeight="1" thickBot="1" x14ac:dyDescent="0.45">
      <c r="A3" s="12" t="s">
        <v>20</v>
      </c>
      <c r="B3" s="32" t="s">
        <v>114</v>
      </c>
      <c r="C3" s="33" t="s">
        <v>21</v>
      </c>
      <c r="E3" s="102" t="s">
        <v>137</v>
      </c>
      <c r="F3" s="103"/>
      <c r="G3" s="103"/>
      <c r="H3" s="103"/>
      <c r="I3" s="103"/>
      <c r="J3" s="103"/>
      <c r="K3" s="103"/>
      <c r="L3" s="103"/>
      <c r="M3" s="103"/>
      <c r="N3" s="104"/>
    </row>
    <row r="4" spans="1:14" ht="15.75" customHeight="1" thickTop="1" x14ac:dyDescent="0.25">
      <c r="A4" s="13" t="s">
        <v>17</v>
      </c>
      <c r="B4" s="14"/>
      <c r="C4" s="15"/>
      <c r="E4" s="105"/>
      <c r="F4" s="106"/>
      <c r="G4" s="106"/>
      <c r="H4" s="106"/>
      <c r="I4" s="106"/>
      <c r="J4" s="106"/>
      <c r="K4" s="106"/>
      <c r="L4" s="106"/>
      <c r="M4" s="106"/>
      <c r="N4" s="107"/>
    </row>
    <row r="5" spans="1:14" ht="14.25" customHeight="1" x14ac:dyDescent="0.2">
      <c r="A5" s="16" t="s">
        <v>17</v>
      </c>
      <c r="B5" s="17" t="s">
        <v>7</v>
      </c>
      <c r="C5" s="18">
        <v>700000</v>
      </c>
      <c r="E5" s="105"/>
      <c r="F5" s="106"/>
      <c r="G5" s="106"/>
      <c r="H5" s="106"/>
      <c r="I5" s="106"/>
      <c r="J5" s="106"/>
      <c r="K5" s="106"/>
      <c r="L5" s="106"/>
      <c r="M5" s="106"/>
      <c r="N5" s="107"/>
    </row>
    <row r="6" spans="1:14" ht="15" customHeight="1" x14ac:dyDescent="0.25">
      <c r="A6" s="13" t="s">
        <v>22</v>
      </c>
      <c r="B6" s="14"/>
      <c r="C6" s="19"/>
      <c r="E6" s="105"/>
      <c r="F6" s="106"/>
      <c r="G6" s="106"/>
      <c r="H6" s="106"/>
      <c r="I6" s="106"/>
      <c r="J6" s="106"/>
      <c r="K6" s="106"/>
      <c r="L6" s="106"/>
      <c r="M6" s="106"/>
      <c r="N6" s="107"/>
    </row>
    <row r="7" spans="1:14" ht="14.25" customHeight="1" x14ac:dyDescent="0.2">
      <c r="A7" s="16" t="s">
        <v>23</v>
      </c>
      <c r="B7" s="17" t="s">
        <v>7</v>
      </c>
      <c r="C7" s="18">
        <v>0</v>
      </c>
      <c r="E7" s="105"/>
      <c r="F7" s="106"/>
      <c r="G7" s="106"/>
      <c r="H7" s="106"/>
      <c r="I7" s="106"/>
      <c r="J7" s="106"/>
      <c r="K7" s="106"/>
      <c r="L7" s="106"/>
      <c r="M7" s="106"/>
      <c r="N7" s="107"/>
    </row>
    <row r="8" spans="1:14" ht="14.25" customHeight="1" x14ac:dyDescent="0.2">
      <c r="A8" s="20" t="s">
        <v>24</v>
      </c>
      <c r="B8" s="14"/>
      <c r="C8" s="19"/>
      <c r="E8" s="105"/>
      <c r="F8" s="106"/>
      <c r="G8" s="106"/>
      <c r="H8" s="106"/>
      <c r="I8" s="106"/>
      <c r="J8" s="106"/>
      <c r="K8" s="106"/>
      <c r="L8" s="106"/>
      <c r="M8" s="106"/>
      <c r="N8" s="107"/>
    </row>
    <row r="9" spans="1:14" ht="14.25" customHeight="1" x14ac:dyDescent="0.2">
      <c r="A9" s="21" t="s">
        <v>25</v>
      </c>
      <c r="B9" s="17" t="s">
        <v>7</v>
      </c>
      <c r="C9" s="18">
        <v>25000</v>
      </c>
      <c r="E9" s="105"/>
      <c r="F9" s="106"/>
      <c r="G9" s="106"/>
      <c r="H9" s="106"/>
      <c r="I9" s="106"/>
      <c r="J9" s="106"/>
      <c r="K9" s="106"/>
      <c r="L9" s="106"/>
      <c r="M9" s="106"/>
      <c r="N9" s="107"/>
    </row>
    <row r="10" spans="1:14" ht="14.25" customHeight="1" x14ac:dyDescent="0.2">
      <c r="A10" s="21" t="s">
        <v>26</v>
      </c>
      <c r="B10" s="17" t="s">
        <v>7</v>
      </c>
      <c r="C10" s="18">
        <v>0</v>
      </c>
      <c r="E10" s="105"/>
      <c r="F10" s="106"/>
      <c r="G10" s="106"/>
      <c r="H10" s="106"/>
      <c r="I10" s="106"/>
      <c r="J10" s="106"/>
      <c r="K10" s="106"/>
      <c r="L10" s="106"/>
      <c r="M10" s="106"/>
      <c r="N10" s="107"/>
    </row>
    <row r="11" spans="1:14" ht="14.25" customHeight="1" x14ac:dyDescent="0.2">
      <c r="A11" s="21" t="s">
        <v>27</v>
      </c>
      <c r="B11" s="17" t="s">
        <v>7</v>
      </c>
      <c r="C11" s="18">
        <v>200000</v>
      </c>
      <c r="E11" s="105"/>
      <c r="F11" s="106"/>
      <c r="G11" s="106"/>
      <c r="H11" s="106"/>
      <c r="I11" s="106"/>
      <c r="J11" s="106"/>
      <c r="K11" s="106"/>
      <c r="L11" s="106"/>
      <c r="M11" s="106"/>
      <c r="N11" s="107"/>
    </row>
    <row r="12" spans="1:14" ht="14.25" customHeight="1" x14ac:dyDescent="0.2">
      <c r="A12" s="21" t="s">
        <v>28</v>
      </c>
      <c r="B12" s="17" t="s">
        <v>7</v>
      </c>
      <c r="C12" s="18">
        <v>0</v>
      </c>
      <c r="E12" s="105"/>
      <c r="F12" s="106"/>
      <c r="G12" s="106"/>
      <c r="H12" s="106"/>
      <c r="I12" s="106"/>
      <c r="J12" s="106"/>
      <c r="K12" s="106"/>
      <c r="L12" s="106"/>
      <c r="M12" s="106"/>
      <c r="N12" s="107"/>
    </row>
    <row r="13" spans="1:14" ht="14.25" customHeight="1" x14ac:dyDescent="0.2">
      <c r="A13" s="21" t="s">
        <v>29</v>
      </c>
      <c r="B13" s="17" t="s">
        <v>7</v>
      </c>
      <c r="C13" s="18">
        <v>50000</v>
      </c>
      <c r="E13" s="105"/>
      <c r="F13" s="106"/>
      <c r="G13" s="106"/>
      <c r="H13" s="106"/>
      <c r="I13" s="106"/>
      <c r="J13" s="106"/>
      <c r="K13" s="106"/>
      <c r="L13" s="106"/>
      <c r="M13" s="106"/>
      <c r="N13" s="107"/>
    </row>
    <row r="14" spans="1:14" ht="14.25" customHeight="1" x14ac:dyDescent="0.2">
      <c r="A14" s="21" t="s">
        <v>30</v>
      </c>
      <c r="B14" s="17" t="s">
        <v>7</v>
      </c>
      <c r="C14" s="18">
        <v>0</v>
      </c>
      <c r="E14" s="105"/>
      <c r="F14" s="106"/>
      <c r="G14" s="106"/>
      <c r="H14" s="106"/>
      <c r="I14" s="106"/>
      <c r="J14" s="106"/>
      <c r="K14" s="106"/>
      <c r="L14" s="106"/>
      <c r="M14" s="106"/>
      <c r="N14" s="107"/>
    </row>
    <row r="15" spans="1:14" ht="14.25" customHeight="1" x14ac:dyDescent="0.2">
      <c r="A15" s="21" t="s">
        <v>31</v>
      </c>
      <c r="B15" s="17" t="s">
        <v>7</v>
      </c>
      <c r="C15" s="18">
        <v>0</v>
      </c>
      <c r="E15" s="108"/>
      <c r="F15" s="109"/>
      <c r="G15" s="109"/>
      <c r="H15" s="109"/>
      <c r="I15" s="109"/>
      <c r="J15" s="109"/>
      <c r="K15" s="109"/>
      <c r="L15" s="109"/>
      <c r="M15" s="109"/>
      <c r="N15" s="110"/>
    </row>
    <row r="16" spans="1:14" ht="15" x14ac:dyDescent="0.25">
      <c r="A16" s="13" t="s">
        <v>32</v>
      </c>
      <c r="B16" s="14"/>
      <c r="C16" s="19"/>
    </row>
    <row r="17" spans="1:3" x14ac:dyDescent="0.2">
      <c r="A17" s="16" t="s">
        <v>33</v>
      </c>
      <c r="B17" s="17" t="s">
        <v>7</v>
      </c>
      <c r="C17" s="18">
        <v>250000</v>
      </c>
    </row>
    <row r="18" spans="1:3" x14ac:dyDescent="0.2">
      <c r="A18" s="16" t="s">
        <v>34</v>
      </c>
      <c r="B18" s="17" t="s">
        <v>7</v>
      </c>
      <c r="C18" s="18">
        <v>0</v>
      </c>
    </row>
    <row r="19" spans="1:3" x14ac:dyDescent="0.2">
      <c r="A19" s="16" t="s">
        <v>35</v>
      </c>
      <c r="B19" s="17" t="s">
        <v>7</v>
      </c>
      <c r="C19" s="18">
        <v>0</v>
      </c>
    </row>
    <row r="20" spans="1:3" x14ac:dyDescent="0.2">
      <c r="A20" s="16" t="s">
        <v>36</v>
      </c>
      <c r="B20" s="17" t="s">
        <v>7</v>
      </c>
      <c r="C20" s="18">
        <v>0</v>
      </c>
    </row>
    <row r="21" spans="1:3" x14ac:dyDescent="0.2">
      <c r="A21" s="16" t="s">
        <v>37</v>
      </c>
      <c r="B21" s="17" t="s">
        <v>7</v>
      </c>
      <c r="C21" s="18">
        <v>0</v>
      </c>
    </row>
    <row r="22" spans="1:3" x14ac:dyDescent="0.2">
      <c r="A22" s="16" t="s">
        <v>38</v>
      </c>
      <c r="B22" s="17" t="s">
        <v>7</v>
      </c>
      <c r="C22" s="18">
        <v>0</v>
      </c>
    </row>
    <row r="23" spans="1:3" x14ac:dyDescent="0.2">
      <c r="A23" s="16" t="s">
        <v>39</v>
      </c>
      <c r="B23" s="17" t="s">
        <v>7</v>
      </c>
      <c r="C23" s="18">
        <v>0</v>
      </c>
    </row>
    <row r="24" spans="1:3" ht="15" x14ac:dyDescent="0.25">
      <c r="A24" s="22" t="s">
        <v>13</v>
      </c>
      <c r="B24" s="14"/>
      <c r="C24" s="19"/>
    </row>
    <row r="25" spans="1:3" x14ac:dyDescent="0.2">
      <c r="A25" s="16" t="s">
        <v>40</v>
      </c>
      <c r="B25" s="17" t="s">
        <v>7</v>
      </c>
      <c r="C25" s="18">
        <v>0</v>
      </c>
    </row>
    <row r="26" spans="1:3" x14ac:dyDescent="0.2">
      <c r="A26" s="16" t="s">
        <v>41</v>
      </c>
      <c r="B26" s="17" t="s">
        <v>7</v>
      </c>
      <c r="C26" s="18">
        <v>500000</v>
      </c>
    </row>
    <row r="27" spans="1:3" ht="15" x14ac:dyDescent="0.25">
      <c r="A27" s="22" t="s">
        <v>42</v>
      </c>
      <c r="B27" s="14"/>
      <c r="C27" s="19"/>
    </row>
    <row r="28" spans="1:3" x14ac:dyDescent="0.2">
      <c r="A28" s="16" t="s">
        <v>25</v>
      </c>
      <c r="B28" s="17" t="s">
        <v>7</v>
      </c>
      <c r="C28" s="18">
        <v>0</v>
      </c>
    </row>
    <row r="29" spans="1:3" x14ac:dyDescent="0.2">
      <c r="A29" s="16" t="s">
        <v>43</v>
      </c>
      <c r="B29" s="17" t="s">
        <v>7</v>
      </c>
      <c r="C29" s="18">
        <v>0</v>
      </c>
    </row>
    <row r="30" spans="1:3" x14ac:dyDescent="0.2">
      <c r="A30" s="16" t="s">
        <v>44</v>
      </c>
      <c r="B30" s="17" t="s">
        <v>7</v>
      </c>
      <c r="C30" s="18">
        <v>0</v>
      </c>
    </row>
    <row r="31" spans="1:3" x14ac:dyDescent="0.2">
      <c r="A31" s="16" t="s">
        <v>45</v>
      </c>
      <c r="B31" s="17" t="s">
        <v>7</v>
      </c>
      <c r="C31" s="18">
        <v>0</v>
      </c>
    </row>
    <row r="32" spans="1:3" x14ac:dyDescent="0.2">
      <c r="A32" s="16" t="s">
        <v>46</v>
      </c>
      <c r="B32" s="17" t="s">
        <v>7</v>
      </c>
      <c r="C32" s="18">
        <v>0</v>
      </c>
    </row>
    <row r="33" spans="1:3" x14ac:dyDescent="0.2">
      <c r="A33" s="16" t="s">
        <v>47</v>
      </c>
      <c r="B33" s="17" t="s">
        <v>7</v>
      </c>
      <c r="C33" s="18">
        <v>0</v>
      </c>
    </row>
    <row r="34" spans="1:3" ht="15" x14ac:dyDescent="0.25">
      <c r="A34" s="22" t="s">
        <v>48</v>
      </c>
      <c r="B34" s="14"/>
      <c r="C34" s="15"/>
    </row>
    <row r="35" spans="1:3" x14ac:dyDescent="0.2">
      <c r="A35" s="16" t="s">
        <v>49</v>
      </c>
      <c r="B35" s="17" t="s">
        <v>7</v>
      </c>
      <c r="C35" s="18">
        <v>0</v>
      </c>
    </row>
    <row r="36" spans="1:3" x14ac:dyDescent="0.2">
      <c r="A36" s="16" t="s">
        <v>50</v>
      </c>
      <c r="B36" s="17" t="s">
        <v>7</v>
      </c>
      <c r="C36" s="18">
        <v>0</v>
      </c>
    </row>
    <row r="37" spans="1:3" x14ac:dyDescent="0.2">
      <c r="A37" s="16" t="s">
        <v>51</v>
      </c>
      <c r="B37" s="17" t="s">
        <v>7</v>
      </c>
      <c r="C37" s="18">
        <v>0</v>
      </c>
    </row>
    <row r="38" spans="1:3" ht="15" thickBot="1" x14ac:dyDescent="0.25">
      <c r="A38" s="16" t="s">
        <v>52</v>
      </c>
      <c r="B38" s="17" t="s">
        <v>7</v>
      </c>
      <c r="C38" s="18">
        <v>0</v>
      </c>
    </row>
    <row r="39" spans="1:3" ht="29.25" thickTop="1" thickBot="1" x14ac:dyDescent="0.45">
      <c r="A39" s="23" t="s">
        <v>53</v>
      </c>
      <c r="B39" s="99" t="s">
        <v>54</v>
      </c>
      <c r="C39" s="100"/>
    </row>
    <row r="40" spans="1:3" ht="15.75" thickTop="1" x14ac:dyDescent="0.25">
      <c r="A40" s="22" t="s">
        <v>53</v>
      </c>
      <c r="B40" s="14"/>
      <c r="C40" s="15"/>
    </row>
    <row r="41" spans="1:3" x14ac:dyDescent="0.2">
      <c r="A41" s="16" t="s">
        <v>55</v>
      </c>
      <c r="B41" s="17" t="s">
        <v>7</v>
      </c>
      <c r="C41" s="18">
        <v>10000</v>
      </c>
    </row>
    <row r="42" spans="1:3" x14ac:dyDescent="0.2">
      <c r="A42" s="16" t="s">
        <v>56</v>
      </c>
      <c r="B42" s="17" t="s">
        <v>7</v>
      </c>
      <c r="C42" s="18">
        <v>40000</v>
      </c>
    </row>
    <row r="43" spans="1:3" x14ac:dyDescent="0.2">
      <c r="A43" s="16" t="s">
        <v>57</v>
      </c>
      <c r="B43" s="17" t="s">
        <v>58</v>
      </c>
      <c r="C43" s="18">
        <v>0</v>
      </c>
    </row>
    <row r="44" spans="1:3" ht="15" thickBot="1" x14ac:dyDescent="0.25">
      <c r="A44" s="16" t="s">
        <v>59</v>
      </c>
      <c r="B44" s="17" t="s">
        <v>58</v>
      </c>
      <c r="C44" s="18">
        <v>0</v>
      </c>
    </row>
    <row r="45" spans="1:3" ht="29.25" thickTop="1" thickBot="1" x14ac:dyDescent="0.45">
      <c r="A45" s="23" t="s">
        <v>60</v>
      </c>
      <c r="B45" s="99" t="s">
        <v>61</v>
      </c>
      <c r="C45" s="100"/>
    </row>
    <row r="46" spans="1:3" ht="15.75" thickTop="1" x14ac:dyDescent="0.25">
      <c r="A46" s="22" t="s">
        <v>62</v>
      </c>
      <c r="B46" s="14"/>
      <c r="C46" s="15"/>
    </row>
    <row r="47" spans="1:3" x14ac:dyDescent="0.2">
      <c r="A47" s="16" t="s">
        <v>63</v>
      </c>
      <c r="B47" s="17" t="s">
        <v>58</v>
      </c>
      <c r="C47" s="18">
        <v>80000</v>
      </c>
    </row>
    <row r="48" spans="1:3" x14ac:dyDescent="0.2">
      <c r="A48" s="16" t="s">
        <v>64</v>
      </c>
      <c r="B48" s="17" t="s">
        <v>58</v>
      </c>
      <c r="C48" s="18">
        <v>0</v>
      </c>
    </row>
    <row r="49" spans="1:3" x14ac:dyDescent="0.2">
      <c r="A49" s="16" t="s">
        <v>65</v>
      </c>
      <c r="B49" s="17" t="s">
        <v>58</v>
      </c>
      <c r="C49" s="18">
        <v>0</v>
      </c>
    </row>
    <row r="50" spans="1:3" x14ac:dyDescent="0.2">
      <c r="A50" s="16" t="s">
        <v>66</v>
      </c>
      <c r="B50" s="17" t="s">
        <v>58</v>
      </c>
      <c r="C50" s="18">
        <v>0</v>
      </c>
    </row>
    <row r="51" spans="1:3" ht="15" x14ac:dyDescent="0.25">
      <c r="A51" s="22" t="s">
        <v>67</v>
      </c>
      <c r="B51" s="14"/>
      <c r="C51" s="19"/>
    </row>
    <row r="52" spans="1:3" x14ac:dyDescent="0.2">
      <c r="A52" s="16" t="s">
        <v>68</v>
      </c>
      <c r="B52" s="17" t="s">
        <v>7</v>
      </c>
      <c r="C52" s="18">
        <v>0</v>
      </c>
    </row>
    <row r="53" spans="1:3" x14ac:dyDescent="0.2">
      <c r="A53" s="16" t="s">
        <v>69</v>
      </c>
      <c r="B53" s="17" t="s">
        <v>7</v>
      </c>
      <c r="C53" s="18">
        <v>60000</v>
      </c>
    </row>
    <row r="54" spans="1:3" x14ac:dyDescent="0.2">
      <c r="A54" s="16" t="s">
        <v>70</v>
      </c>
      <c r="B54" s="17" t="s">
        <v>7</v>
      </c>
      <c r="C54" s="18">
        <v>0</v>
      </c>
    </row>
    <row r="55" spans="1:3" x14ac:dyDescent="0.2">
      <c r="A55" s="16" t="s">
        <v>71</v>
      </c>
      <c r="B55" s="17" t="s">
        <v>7</v>
      </c>
      <c r="C55" s="18"/>
    </row>
    <row r="56" spans="1:3" x14ac:dyDescent="0.2">
      <c r="A56" s="16" t="s">
        <v>72</v>
      </c>
      <c r="B56" s="17" t="s">
        <v>7</v>
      </c>
      <c r="C56" s="18">
        <v>0</v>
      </c>
    </row>
    <row r="57" spans="1:3" x14ac:dyDescent="0.2">
      <c r="A57" s="16" t="s">
        <v>73</v>
      </c>
      <c r="B57" s="17" t="s">
        <v>7</v>
      </c>
      <c r="C57" s="18">
        <v>170000</v>
      </c>
    </row>
    <row r="58" spans="1:3" x14ac:dyDescent="0.2">
      <c r="A58" s="16" t="s">
        <v>74</v>
      </c>
      <c r="B58" s="17" t="s">
        <v>7</v>
      </c>
      <c r="C58" s="18">
        <v>0</v>
      </c>
    </row>
    <row r="59" spans="1:3" x14ac:dyDescent="0.2">
      <c r="A59" s="16" t="s">
        <v>75</v>
      </c>
      <c r="B59" s="17" t="s">
        <v>7</v>
      </c>
      <c r="C59" s="18">
        <v>0</v>
      </c>
    </row>
    <row r="60" spans="1:3" x14ac:dyDescent="0.2">
      <c r="A60" s="16" t="s">
        <v>76</v>
      </c>
      <c r="B60" s="17" t="s">
        <v>7</v>
      </c>
      <c r="C60" s="18">
        <v>0</v>
      </c>
    </row>
    <row r="61" spans="1:3" x14ac:dyDescent="0.2">
      <c r="A61" s="16" t="s">
        <v>77</v>
      </c>
      <c r="B61" s="17" t="s">
        <v>7</v>
      </c>
      <c r="C61" s="18">
        <v>0</v>
      </c>
    </row>
    <row r="62" spans="1:3" x14ac:dyDescent="0.2">
      <c r="A62" s="16" t="s">
        <v>52</v>
      </c>
      <c r="B62" s="17" t="s">
        <v>7</v>
      </c>
      <c r="C62" s="18">
        <v>0</v>
      </c>
    </row>
    <row r="63" spans="1:3" ht="15" x14ac:dyDescent="0.25">
      <c r="A63" s="22" t="s">
        <v>78</v>
      </c>
      <c r="B63" s="14"/>
      <c r="C63" s="19"/>
    </row>
    <row r="64" spans="1:3" x14ac:dyDescent="0.2">
      <c r="A64" s="16" t="s">
        <v>79</v>
      </c>
      <c r="B64" s="17" t="s">
        <v>7</v>
      </c>
      <c r="C64" s="18">
        <v>0</v>
      </c>
    </row>
    <row r="65" spans="1:3" x14ac:dyDescent="0.2">
      <c r="A65" s="16" t="s">
        <v>80</v>
      </c>
      <c r="B65" s="17" t="s">
        <v>7</v>
      </c>
      <c r="C65" s="18">
        <v>0</v>
      </c>
    </row>
    <row r="66" spans="1:3" x14ac:dyDescent="0.2">
      <c r="A66" s="16" t="s">
        <v>81</v>
      </c>
      <c r="B66" s="17" t="s">
        <v>58</v>
      </c>
      <c r="C66" s="18">
        <v>0</v>
      </c>
    </row>
    <row r="67" spans="1:3" x14ac:dyDescent="0.2">
      <c r="A67" s="16" t="s">
        <v>82</v>
      </c>
      <c r="B67" s="17" t="s">
        <v>7</v>
      </c>
      <c r="C67" s="18">
        <v>0</v>
      </c>
    </row>
    <row r="68" spans="1:3" x14ac:dyDescent="0.2">
      <c r="A68" s="16" t="s">
        <v>83</v>
      </c>
      <c r="B68" s="17" t="s">
        <v>7</v>
      </c>
      <c r="C68" s="18">
        <v>0</v>
      </c>
    </row>
    <row r="69" spans="1:3" x14ac:dyDescent="0.2">
      <c r="A69" s="16" t="s">
        <v>84</v>
      </c>
      <c r="B69" s="17" t="s">
        <v>7</v>
      </c>
      <c r="C69" s="18">
        <v>0</v>
      </c>
    </row>
    <row r="70" spans="1:3" x14ac:dyDescent="0.2">
      <c r="A70" s="16" t="s">
        <v>85</v>
      </c>
      <c r="B70" s="17" t="s">
        <v>7</v>
      </c>
      <c r="C70" s="18">
        <v>0</v>
      </c>
    </row>
    <row r="71" spans="1:3" x14ac:dyDescent="0.2">
      <c r="A71" s="16" t="s">
        <v>86</v>
      </c>
      <c r="B71" s="17" t="s">
        <v>7</v>
      </c>
      <c r="C71" s="18">
        <v>0</v>
      </c>
    </row>
    <row r="72" spans="1:3" x14ac:dyDescent="0.2">
      <c r="A72" s="16" t="s">
        <v>87</v>
      </c>
      <c r="B72" s="17" t="s">
        <v>58</v>
      </c>
      <c r="C72" s="18">
        <v>0</v>
      </c>
    </row>
    <row r="73" spans="1:3" x14ac:dyDescent="0.2">
      <c r="A73" s="16" t="s">
        <v>88</v>
      </c>
      <c r="B73" s="17" t="s">
        <v>58</v>
      </c>
      <c r="C73" s="18">
        <v>0</v>
      </c>
    </row>
    <row r="74" spans="1:3" x14ac:dyDescent="0.2">
      <c r="A74" s="16" t="s">
        <v>89</v>
      </c>
      <c r="B74" s="17" t="s">
        <v>58</v>
      </c>
      <c r="C74" s="18">
        <v>0</v>
      </c>
    </row>
    <row r="75" spans="1:3" x14ac:dyDescent="0.2">
      <c r="A75" s="16" t="s">
        <v>90</v>
      </c>
      <c r="B75" s="17" t="s">
        <v>7</v>
      </c>
      <c r="C75" s="18">
        <v>0</v>
      </c>
    </row>
    <row r="76" spans="1:3" ht="23.25" x14ac:dyDescent="0.35">
      <c r="A76" s="27" t="s">
        <v>12</v>
      </c>
      <c r="B76" s="14"/>
      <c r="C76" s="19">
        <f>SUM(C5:C75)</f>
        <v>2085000</v>
      </c>
    </row>
    <row r="77" spans="1:3" ht="24" thickBot="1" x14ac:dyDescent="0.4">
      <c r="A77" s="28" t="s">
        <v>93</v>
      </c>
      <c r="B77" s="29"/>
      <c r="C77" s="30">
        <f ca="1">SUMIF(B5:C75, "Y", C5:C75)</f>
        <v>2005000</v>
      </c>
    </row>
  </sheetData>
  <mergeCells count="4">
    <mergeCell ref="E3:N15"/>
    <mergeCell ref="B39:C39"/>
    <mergeCell ref="B45:C45"/>
    <mergeCell ref="A1:B1"/>
  </mergeCells>
  <conditionalFormatting sqref="B2 B4:B1048576">
    <cfRule type="cellIs" dxfId="5" priority="2" operator="equal">
      <formula>"N"</formula>
    </cfRule>
  </conditionalFormatting>
  <conditionalFormatting sqref="B3">
    <cfRule type="cellIs" dxfId="4" priority="1" operator="equal">
      <formula>"N"</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D821D-020E-47FA-99E5-70CD732207D7}">
  <sheetPr>
    <tabColor rgb="FFFFFF00"/>
  </sheetPr>
  <dimension ref="A1:O77"/>
  <sheetViews>
    <sheetView showGridLines="0" zoomScale="90" zoomScaleNormal="90" workbookViewId="0">
      <pane ySplit="3" topLeftCell="A4" activePane="bottomLeft" state="frozen"/>
      <selection pane="bottomLeft" activeCell="N24" sqref="N24"/>
    </sheetView>
  </sheetViews>
  <sheetFormatPr defaultColWidth="0" defaultRowHeight="14.25" x14ac:dyDescent="0.2"/>
  <cols>
    <col min="1" max="1" width="58.5703125" style="1" customWidth="1"/>
    <col min="2" max="2" width="16.7109375" style="1" customWidth="1"/>
    <col min="3" max="3" width="49.140625" style="1" customWidth="1"/>
    <col min="4" max="15" width="9.140625" style="1" customWidth="1"/>
    <col min="16" max="16384" width="8.85546875" style="1" hidden="1"/>
  </cols>
  <sheetData>
    <row r="1" spans="1:14" ht="52.5" customHeight="1" x14ac:dyDescent="0.2">
      <c r="A1" s="101" t="s">
        <v>136</v>
      </c>
      <c r="B1" s="101"/>
    </row>
    <row r="2" spans="1:14" ht="15" thickBot="1" x14ac:dyDescent="0.25"/>
    <row r="3" spans="1:14" ht="29.45" customHeight="1" thickBot="1" x14ac:dyDescent="0.45">
      <c r="A3" s="12" t="s">
        <v>20</v>
      </c>
      <c r="B3" s="32" t="s">
        <v>114</v>
      </c>
      <c r="C3" s="33" t="s">
        <v>21</v>
      </c>
      <c r="E3" s="102" t="s">
        <v>138</v>
      </c>
      <c r="F3" s="103"/>
      <c r="G3" s="103"/>
      <c r="H3" s="103"/>
      <c r="I3" s="103"/>
      <c r="J3" s="103"/>
      <c r="K3" s="103"/>
      <c r="L3" s="103"/>
      <c r="M3" s="103"/>
      <c r="N3" s="104"/>
    </row>
    <row r="4" spans="1:14" ht="15.75" thickTop="1" x14ac:dyDescent="0.25">
      <c r="A4" s="13" t="s">
        <v>17</v>
      </c>
      <c r="B4" s="14"/>
      <c r="C4" s="15"/>
      <c r="E4" s="105"/>
      <c r="F4" s="111"/>
      <c r="G4" s="111"/>
      <c r="H4" s="111"/>
      <c r="I4" s="111"/>
      <c r="J4" s="111"/>
      <c r="K4" s="111"/>
      <c r="L4" s="111"/>
      <c r="M4" s="111"/>
      <c r="N4" s="107"/>
    </row>
    <row r="5" spans="1:14" x14ac:dyDescent="0.2">
      <c r="A5" s="16" t="s">
        <v>17</v>
      </c>
      <c r="B5" s="17" t="s">
        <v>7</v>
      </c>
      <c r="C5" s="18">
        <v>700000</v>
      </c>
      <c r="E5" s="105"/>
      <c r="F5" s="111"/>
      <c r="G5" s="111"/>
      <c r="H5" s="111"/>
      <c r="I5" s="111"/>
      <c r="J5" s="111"/>
      <c r="K5" s="111"/>
      <c r="L5" s="111"/>
      <c r="M5" s="111"/>
      <c r="N5" s="107"/>
    </row>
    <row r="6" spans="1:14" ht="15" x14ac:dyDescent="0.25">
      <c r="A6" s="13" t="s">
        <v>22</v>
      </c>
      <c r="B6" s="14"/>
      <c r="C6" s="19"/>
      <c r="E6" s="105"/>
      <c r="F6" s="111"/>
      <c r="G6" s="111"/>
      <c r="H6" s="111"/>
      <c r="I6" s="111"/>
      <c r="J6" s="111"/>
      <c r="K6" s="111"/>
      <c r="L6" s="111"/>
      <c r="M6" s="111"/>
      <c r="N6" s="107"/>
    </row>
    <row r="7" spans="1:14" x14ac:dyDescent="0.2">
      <c r="A7" s="16" t="s">
        <v>23</v>
      </c>
      <c r="B7" s="17" t="s">
        <v>7</v>
      </c>
      <c r="C7" s="18">
        <v>0</v>
      </c>
      <c r="E7" s="105"/>
      <c r="F7" s="111"/>
      <c r="G7" s="111"/>
      <c r="H7" s="111"/>
      <c r="I7" s="111"/>
      <c r="J7" s="111"/>
      <c r="K7" s="111"/>
      <c r="L7" s="111"/>
      <c r="M7" s="111"/>
      <c r="N7" s="107"/>
    </row>
    <row r="8" spans="1:14" x14ac:dyDescent="0.2">
      <c r="A8" s="20" t="s">
        <v>24</v>
      </c>
      <c r="B8" s="14"/>
      <c r="C8" s="19"/>
      <c r="E8" s="105"/>
      <c r="F8" s="111"/>
      <c r="G8" s="111"/>
      <c r="H8" s="111"/>
      <c r="I8" s="111"/>
      <c r="J8" s="111"/>
      <c r="K8" s="111"/>
      <c r="L8" s="111"/>
      <c r="M8" s="111"/>
      <c r="N8" s="107"/>
    </row>
    <row r="9" spans="1:14" x14ac:dyDescent="0.2">
      <c r="A9" s="21" t="s">
        <v>25</v>
      </c>
      <c r="B9" s="17" t="s">
        <v>7</v>
      </c>
      <c r="C9" s="18">
        <v>25000</v>
      </c>
      <c r="E9" s="105"/>
      <c r="F9" s="111"/>
      <c r="G9" s="111"/>
      <c r="H9" s="111"/>
      <c r="I9" s="111"/>
      <c r="J9" s="111"/>
      <c r="K9" s="111"/>
      <c r="L9" s="111"/>
      <c r="M9" s="111"/>
      <c r="N9" s="107"/>
    </row>
    <row r="10" spans="1:14" x14ac:dyDescent="0.2">
      <c r="A10" s="21" t="s">
        <v>26</v>
      </c>
      <c r="B10" s="17" t="s">
        <v>7</v>
      </c>
      <c r="C10" s="18">
        <v>0</v>
      </c>
      <c r="E10" s="105"/>
      <c r="F10" s="111"/>
      <c r="G10" s="111"/>
      <c r="H10" s="111"/>
      <c r="I10" s="111"/>
      <c r="J10" s="111"/>
      <c r="K10" s="111"/>
      <c r="L10" s="111"/>
      <c r="M10" s="111"/>
      <c r="N10" s="107"/>
    </row>
    <row r="11" spans="1:14" x14ac:dyDescent="0.2">
      <c r="A11" s="21" t="s">
        <v>27</v>
      </c>
      <c r="B11" s="17" t="s">
        <v>7</v>
      </c>
      <c r="C11" s="18">
        <v>200000</v>
      </c>
      <c r="E11" s="105"/>
      <c r="F11" s="111"/>
      <c r="G11" s="111"/>
      <c r="H11" s="111"/>
      <c r="I11" s="111"/>
      <c r="J11" s="111"/>
      <c r="K11" s="111"/>
      <c r="L11" s="111"/>
      <c r="M11" s="111"/>
      <c r="N11" s="107"/>
    </row>
    <row r="12" spans="1:14" x14ac:dyDescent="0.2">
      <c r="A12" s="21" t="s">
        <v>28</v>
      </c>
      <c r="B12" s="17" t="s">
        <v>7</v>
      </c>
      <c r="C12" s="18">
        <v>0</v>
      </c>
      <c r="E12" s="105"/>
      <c r="F12" s="111"/>
      <c r="G12" s="111"/>
      <c r="H12" s="111"/>
      <c r="I12" s="111"/>
      <c r="J12" s="111"/>
      <c r="K12" s="111"/>
      <c r="L12" s="111"/>
      <c r="M12" s="111"/>
      <c r="N12" s="107"/>
    </row>
    <row r="13" spans="1:14" x14ac:dyDescent="0.2">
      <c r="A13" s="21" t="s">
        <v>29</v>
      </c>
      <c r="B13" s="17" t="s">
        <v>7</v>
      </c>
      <c r="C13" s="18">
        <v>50000</v>
      </c>
      <c r="E13" s="105"/>
      <c r="F13" s="111"/>
      <c r="G13" s="111"/>
      <c r="H13" s="111"/>
      <c r="I13" s="111"/>
      <c r="J13" s="111"/>
      <c r="K13" s="111"/>
      <c r="L13" s="111"/>
      <c r="M13" s="111"/>
      <c r="N13" s="107"/>
    </row>
    <row r="14" spans="1:14" x14ac:dyDescent="0.2">
      <c r="A14" s="21" t="s">
        <v>30</v>
      </c>
      <c r="B14" s="17" t="s">
        <v>7</v>
      </c>
      <c r="C14" s="18">
        <v>0</v>
      </c>
      <c r="E14" s="105"/>
      <c r="F14" s="111"/>
      <c r="G14" s="111"/>
      <c r="H14" s="111"/>
      <c r="I14" s="111"/>
      <c r="J14" s="111"/>
      <c r="K14" s="111"/>
      <c r="L14" s="111"/>
      <c r="M14" s="111"/>
      <c r="N14" s="107"/>
    </row>
    <row r="15" spans="1:14" x14ac:dyDescent="0.2">
      <c r="A15" s="21" t="s">
        <v>31</v>
      </c>
      <c r="B15" s="17" t="s">
        <v>7</v>
      </c>
      <c r="C15" s="18">
        <v>0</v>
      </c>
      <c r="E15" s="108"/>
      <c r="F15" s="109"/>
      <c r="G15" s="109"/>
      <c r="H15" s="109"/>
      <c r="I15" s="109"/>
      <c r="J15" s="109"/>
      <c r="K15" s="109"/>
      <c r="L15" s="109"/>
      <c r="M15" s="109"/>
      <c r="N15" s="110"/>
    </row>
    <row r="16" spans="1:14" ht="15" x14ac:dyDescent="0.25">
      <c r="A16" s="13" t="s">
        <v>32</v>
      </c>
      <c r="B16" s="14"/>
      <c r="C16" s="19"/>
    </row>
    <row r="17" spans="1:3" x14ac:dyDescent="0.2">
      <c r="A17" s="16" t="s">
        <v>33</v>
      </c>
      <c r="B17" s="17" t="s">
        <v>7</v>
      </c>
      <c r="C17" s="18">
        <v>250000</v>
      </c>
    </row>
    <row r="18" spans="1:3" x14ac:dyDescent="0.2">
      <c r="A18" s="16" t="s">
        <v>34</v>
      </c>
      <c r="B18" s="17" t="s">
        <v>7</v>
      </c>
      <c r="C18" s="18">
        <v>0</v>
      </c>
    </row>
    <row r="19" spans="1:3" x14ac:dyDescent="0.2">
      <c r="A19" s="16" t="s">
        <v>35</v>
      </c>
      <c r="B19" s="17" t="s">
        <v>7</v>
      </c>
      <c r="C19" s="18">
        <v>0</v>
      </c>
    </row>
    <row r="20" spans="1:3" x14ac:dyDescent="0.2">
      <c r="A20" s="16" t="s">
        <v>36</v>
      </c>
      <c r="B20" s="17" t="s">
        <v>7</v>
      </c>
      <c r="C20" s="18">
        <v>0</v>
      </c>
    </row>
    <row r="21" spans="1:3" x14ac:dyDescent="0.2">
      <c r="A21" s="16" t="s">
        <v>37</v>
      </c>
      <c r="B21" s="17" t="s">
        <v>7</v>
      </c>
      <c r="C21" s="18">
        <v>0</v>
      </c>
    </row>
    <row r="22" spans="1:3" x14ac:dyDescent="0.2">
      <c r="A22" s="16" t="s">
        <v>38</v>
      </c>
      <c r="B22" s="17" t="s">
        <v>7</v>
      </c>
      <c r="C22" s="18">
        <v>0</v>
      </c>
    </row>
    <row r="23" spans="1:3" x14ac:dyDescent="0.2">
      <c r="A23" s="16" t="s">
        <v>39</v>
      </c>
      <c r="B23" s="17" t="s">
        <v>7</v>
      </c>
      <c r="C23" s="18">
        <v>0</v>
      </c>
    </row>
    <row r="24" spans="1:3" ht="15" x14ac:dyDescent="0.25">
      <c r="A24" s="22" t="s">
        <v>13</v>
      </c>
      <c r="B24" s="14"/>
      <c r="C24" s="19"/>
    </row>
    <row r="25" spans="1:3" x14ac:dyDescent="0.2">
      <c r="A25" s="16" t="s">
        <v>40</v>
      </c>
      <c r="B25" s="17" t="s">
        <v>7</v>
      </c>
      <c r="C25" s="18">
        <v>0</v>
      </c>
    </row>
    <row r="26" spans="1:3" x14ac:dyDescent="0.2">
      <c r="A26" s="16" t="s">
        <v>41</v>
      </c>
      <c r="B26" s="17" t="s">
        <v>7</v>
      </c>
      <c r="C26" s="18">
        <v>500000</v>
      </c>
    </row>
    <row r="27" spans="1:3" ht="15" x14ac:dyDescent="0.25">
      <c r="A27" s="22" t="s">
        <v>42</v>
      </c>
      <c r="B27" s="14"/>
      <c r="C27" s="19"/>
    </row>
    <row r="28" spans="1:3" x14ac:dyDescent="0.2">
      <c r="A28" s="16" t="s">
        <v>25</v>
      </c>
      <c r="B28" s="17" t="s">
        <v>7</v>
      </c>
      <c r="C28" s="18">
        <v>0</v>
      </c>
    </row>
    <row r="29" spans="1:3" x14ac:dyDescent="0.2">
      <c r="A29" s="16" t="s">
        <v>43</v>
      </c>
      <c r="B29" s="17" t="s">
        <v>7</v>
      </c>
      <c r="C29" s="18">
        <v>0</v>
      </c>
    </row>
    <row r="30" spans="1:3" x14ac:dyDescent="0.2">
      <c r="A30" s="16" t="s">
        <v>44</v>
      </c>
      <c r="B30" s="17" t="s">
        <v>7</v>
      </c>
      <c r="C30" s="18">
        <v>0</v>
      </c>
    </row>
    <row r="31" spans="1:3" x14ac:dyDescent="0.2">
      <c r="A31" s="16" t="s">
        <v>45</v>
      </c>
      <c r="B31" s="17" t="s">
        <v>7</v>
      </c>
      <c r="C31" s="18">
        <v>0</v>
      </c>
    </row>
    <row r="32" spans="1:3" x14ac:dyDescent="0.2">
      <c r="A32" s="16" t="s">
        <v>46</v>
      </c>
      <c r="B32" s="17" t="s">
        <v>7</v>
      </c>
      <c r="C32" s="18">
        <v>0</v>
      </c>
    </row>
    <row r="33" spans="1:3" x14ac:dyDescent="0.2">
      <c r="A33" s="16" t="s">
        <v>47</v>
      </c>
      <c r="B33" s="17" t="s">
        <v>7</v>
      </c>
      <c r="C33" s="18">
        <v>0</v>
      </c>
    </row>
    <row r="34" spans="1:3" ht="15" x14ac:dyDescent="0.25">
      <c r="A34" s="22" t="s">
        <v>48</v>
      </c>
      <c r="B34" s="14"/>
      <c r="C34" s="15"/>
    </row>
    <row r="35" spans="1:3" x14ac:dyDescent="0.2">
      <c r="A35" s="16" t="s">
        <v>49</v>
      </c>
      <c r="B35" s="17" t="s">
        <v>7</v>
      </c>
      <c r="C35" s="18">
        <v>0</v>
      </c>
    </row>
    <row r="36" spans="1:3" x14ac:dyDescent="0.2">
      <c r="A36" s="16" t="s">
        <v>50</v>
      </c>
      <c r="B36" s="17" t="s">
        <v>7</v>
      </c>
      <c r="C36" s="18">
        <v>0</v>
      </c>
    </row>
    <row r="37" spans="1:3" x14ac:dyDescent="0.2">
      <c r="A37" s="16" t="s">
        <v>51</v>
      </c>
      <c r="B37" s="17" t="s">
        <v>7</v>
      </c>
      <c r="C37" s="18">
        <v>0</v>
      </c>
    </row>
    <row r="38" spans="1:3" ht="15" thickBot="1" x14ac:dyDescent="0.25">
      <c r="A38" s="16" t="s">
        <v>52</v>
      </c>
      <c r="B38" s="17" t="s">
        <v>7</v>
      </c>
      <c r="C38" s="18">
        <v>0</v>
      </c>
    </row>
    <row r="39" spans="1:3" ht="29.25" thickTop="1" thickBot="1" x14ac:dyDescent="0.45">
      <c r="A39" s="23" t="s">
        <v>53</v>
      </c>
      <c r="B39" s="99" t="s">
        <v>54</v>
      </c>
      <c r="C39" s="100"/>
    </row>
    <row r="40" spans="1:3" ht="15.75" thickTop="1" x14ac:dyDescent="0.25">
      <c r="A40" s="22" t="s">
        <v>53</v>
      </c>
      <c r="B40" s="14"/>
      <c r="C40" s="15"/>
    </row>
    <row r="41" spans="1:3" x14ac:dyDescent="0.2">
      <c r="A41" s="16" t="s">
        <v>55</v>
      </c>
      <c r="B41" s="17" t="s">
        <v>7</v>
      </c>
      <c r="C41" s="18">
        <v>10000</v>
      </c>
    </row>
    <row r="42" spans="1:3" x14ac:dyDescent="0.2">
      <c r="A42" s="16" t="s">
        <v>56</v>
      </c>
      <c r="B42" s="17" t="s">
        <v>7</v>
      </c>
      <c r="C42" s="18">
        <v>40000</v>
      </c>
    </row>
    <row r="43" spans="1:3" x14ac:dyDescent="0.2">
      <c r="A43" s="16" t="s">
        <v>57</v>
      </c>
      <c r="B43" s="17" t="s">
        <v>58</v>
      </c>
      <c r="C43" s="18">
        <v>0</v>
      </c>
    </row>
    <row r="44" spans="1:3" ht="15" thickBot="1" x14ac:dyDescent="0.25">
      <c r="A44" s="16" t="s">
        <v>59</v>
      </c>
      <c r="B44" s="17" t="s">
        <v>58</v>
      </c>
      <c r="C44" s="18">
        <v>0</v>
      </c>
    </row>
    <row r="45" spans="1:3" ht="29.25" thickTop="1" thickBot="1" x14ac:dyDescent="0.45">
      <c r="A45" s="23" t="s">
        <v>60</v>
      </c>
      <c r="B45" s="99" t="s">
        <v>61</v>
      </c>
      <c r="C45" s="100"/>
    </row>
    <row r="46" spans="1:3" ht="15.75" thickTop="1" x14ac:dyDescent="0.25">
      <c r="A46" s="22" t="s">
        <v>62</v>
      </c>
      <c r="B46" s="14"/>
      <c r="C46" s="15"/>
    </row>
    <row r="47" spans="1:3" x14ac:dyDescent="0.2">
      <c r="A47" s="16" t="s">
        <v>63</v>
      </c>
      <c r="B47" s="17" t="s">
        <v>58</v>
      </c>
      <c r="C47" s="18">
        <v>80000</v>
      </c>
    </row>
    <row r="48" spans="1:3" x14ac:dyDescent="0.2">
      <c r="A48" s="16" t="s">
        <v>64</v>
      </c>
      <c r="B48" s="17" t="s">
        <v>58</v>
      </c>
      <c r="C48" s="18">
        <v>0</v>
      </c>
    </row>
    <row r="49" spans="1:3" x14ac:dyDescent="0.2">
      <c r="A49" s="16" t="s">
        <v>65</v>
      </c>
      <c r="B49" s="17" t="s">
        <v>58</v>
      </c>
      <c r="C49" s="18">
        <v>0</v>
      </c>
    </row>
    <row r="50" spans="1:3" x14ac:dyDescent="0.2">
      <c r="A50" s="16" t="s">
        <v>66</v>
      </c>
      <c r="B50" s="17" t="s">
        <v>58</v>
      </c>
      <c r="C50" s="18">
        <v>0</v>
      </c>
    </row>
    <row r="51" spans="1:3" ht="15" x14ac:dyDescent="0.25">
      <c r="A51" s="22" t="s">
        <v>67</v>
      </c>
      <c r="B51" s="14"/>
      <c r="C51" s="19"/>
    </row>
    <row r="52" spans="1:3" x14ac:dyDescent="0.2">
      <c r="A52" s="16" t="s">
        <v>68</v>
      </c>
      <c r="B52" s="17" t="s">
        <v>7</v>
      </c>
      <c r="C52" s="18">
        <v>0</v>
      </c>
    </row>
    <row r="53" spans="1:3" x14ac:dyDescent="0.2">
      <c r="A53" s="16" t="s">
        <v>69</v>
      </c>
      <c r="B53" s="17" t="s">
        <v>7</v>
      </c>
      <c r="C53" s="18">
        <v>60000</v>
      </c>
    </row>
    <row r="54" spans="1:3" x14ac:dyDescent="0.2">
      <c r="A54" s="16" t="s">
        <v>70</v>
      </c>
      <c r="B54" s="17" t="s">
        <v>7</v>
      </c>
      <c r="C54" s="18">
        <v>0</v>
      </c>
    </row>
    <row r="55" spans="1:3" x14ac:dyDescent="0.2">
      <c r="A55" s="16" t="s">
        <v>71</v>
      </c>
      <c r="B55" s="17" t="s">
        <v>7</v>
      </c>
      <c r="C55" s="18"/>
    </row>
    <row r="56" spans="1:3" x14ac:dyDescent="0.2">
      <c r="A56" s="16" t="s">
        <v>72</v>
      </c>
      <c r="B56" s="17" t="s">
        <v>7</v>
      </c>
      <c r="C56" s="18">
        <v>0</v>
      </c>
    </row>
    <row r="57" spans="1:3" x14ac:dyDescent="0.2">
      <c r="A57" s="16" t="s">
        <v>73</v>
      </c>
      <c r="B57" s="17" t="s">
        <v>7</v>
      </c>
      <c r="C57" s="18">
        <v>115000</v>
      </c>
    </row>
    <row r="58" spans="1:3" x14ac:dyDescent="0.2">
      <c r="A58" s="16" t="s">
        <v>74</v>
      </c>
      <c r="B58" s="17" t="s">
        <v>7</v>
      </c>
      <c r="C58" s="18">
        <v>0</v>
      </c>
    </row>
    <row r="59" spans="1:3" x14ac:dyDescent="0.2">
      <c r="A59" s="16" t="s">
        <v>75</v>
      </c>
      <c r="B59" s="17" t="s">
        <v>7</v>
      </c>
      <c r="C59" s="18">
        <v>0</v>
      </c>
    </row>
    <row r="60" spans="1:3" x14ac:dyDescent="0.2">
      <c r="A60" s="16" t="s">
        <v>76</v>
      </c>
      <c r="B60" s="17" t="s">
        <v>7</v>
      </c>
      <c r="C60" s="18">
        <v>0</v>
      </c>
    </row>
    <row r="61" spans="1:3" x14ac:dyDescent="0.2">
      <c r="A61" s="16" t="s">
        <v>77</v>
      </c>
      <c r="B61" s="17" t="s">
        <v>7</v>
      </c>
      <c r="C61" s="18">
        <v>0</v>
      </c>
    </row>
    <row r="62" spans="1:3" x14ac:dyDescent="0.2">
      <c r="A62" s="16" t="s">
        <v>52</v>
      </c>
      <c r="B62" s="17" t="s">
        <v>7</v>
      </c>
      <c r="C62" s="18">
        <v>0</v>
      </c>
    </row>
    <row r="63" spans="1:3" ht="15" x14ac:dyDescent="0.25">
      <c r="A63" s="22" t="s">
        <v>78</v>
      </c>
      <c r="B63" s="14"/>
      <c r="C63" s="19"/>
    </row>
    <row r="64" spans="1:3" x14ac:dyDescent="0.2">
      <c r="A64" s="16" t="s">
        <v>79</v>
      </c>
      <c r="B64" s="17" t="s">
        <v>7</v>
      </c>
      <c r="C64" s="18">
        <v>0</v>
      </c>
    </row>
    <row r="65" spans="1:3" x14ac:dyDescent="0.2">
      <c r="A65" s="16" t="s">
        <v>80</v>
      </c>
      <c r="B65" s="17" t="s">
        <v>7</v>
      </c>
      <c r="C65" s="18">
        <v>0</v>
      </c>
    </row>
    <row r="66" spans="1:3" x14ac:dyDescent="0.2">
      <c r="A66" s="16" t="s">
        <v>81</v>
      </c>
      <c r="B66" s="17" t="s">
        <v>58</v>
      </c>
      <c r="C66" s="18">
        <v>0</v>
      </c>
    </row>
    <row r="67" spans="1:3" x14ac:dyDescent="0.2">
      <c r="A67" s="16" t="s">
        <v>82</v>
      </c>
      <c r="B67" s="17" t="s">
        <v>7</v>
      </c>
      <c r="C67" s="18">
        <v>0</v>
      </c>
    </row>
    <row r="68" spans="1:3" x14ac:dyDescent="0.2">
      <c r="A68" s="16" t="s">
        <v>83</v>
      </c>
      <c r="B68" s="17" t="s">
        <v>7</v>
      </c>
      <c r="C68" s="18">
        <v>0</v>
      </c>
    </row>
    <row r="69" spans="1:3" x14ac:dyDescent="0.2">
      <c r="A69" s="16" t="s">
        <v>84</v>
      </c>
      <c r="B69" s="17" t="s">
        <v>7</v>
      </c>
      <c r="C69" s="18">
        <v>0</v>
      </c>
    </row>
    <row r="70" spans="1:3" x14ac:dyDescent="0.2">
      <c r="A70" s="16" t="s">
        <v>85</v>
      </c>
      <c r="B70" s="17" t="s">
        <v>7</v>
      </c>
      <c r="C70" s="18">
        <v>0</v>
      </c>
    </row>
    <row r="71" spans="1:3" x14ac:dyDescent="0.2">
      <c r="A71" s="16" t="s">
        <v>86</v>
      </c>
      <c r="B71" s="17" t="s">
        <v>7</v>
      </c>
      <c r="C71" s="18">
        <v>0</v>
      </c>
    </row>
    <row r="72" spans="1:3" x14ac:dyDescent="0.2">
      <c r="A72" s="16" t="s">
        <v>87</v>
      </c>
      <c r="B72" s="17" t="s">
        <v>58</v>
      </c>
      <c r="C72" s="18">
        <v>0</v>
      </c>
    </row>
    <row r="73" spans="1:3" x14ac:dyDescent="0.2">
      <c r="A73" s="16" t="s">
        <v>88</v>
      </c>
      <c r="B73" s="17" t="s">
        <v>58</v>
      </c>
      <c r="C73" s="18">
        <v>0</v>
      </c>
    </row>
    <row r="74" spans="1:3" x14ac:dyDescent="0.2">
      <c r="A74" s="16" t="s">
        <v>89</v>
      </c>
      <c r="B74" s="17" t="s">
        <v>58</v>
      </c>
      <c r="C74" s="18">
        <v>0</v>
      </c>
    </row>
    <row r="75" spans="1:3" x14ac:dyDescent="0.2">
      <c r="A75" s="16" t="s">
        <v>90</v>
      </c>
      <c r="B75" s="17" t="s">
        <v>7</v>
      </c>
      <c r="C75" s="18">
        <v>0</v>
      </c>
    </row>
    <row r="76" spans="1:3" ht="23.25" x14ac:dyDescent="0.35">
      <c r="A76" s="27" t="s">
        <v>12</v>
      </c>
      <c r="B76" s="14"/>
      <c r="C76" s="19">
        <f>SUM(C5:C75)</f>
        <v>2030000</v>
      </c>
    </row>
    <row r="77" spans="1:3" ht="24" thickBot="1" x14ac:dyDescent="0.4">
      <c r="A77" s="28" t="s">
        <v>92</v>
      </c>
      <c r="B77" s="29"/>
      <c r="C77" s="30">
        <f ca="1">SUMIF(B5:C75, "Y", C5:C75)</f>
        <v>1950000</v>
      </c>
    </row>
  </sheetData>
  <mergeCells count="4">
    <mergeCell ref="B39:C39"/>
    <mergeCell ref="B45:C45"/>
    <mergeCell ref="E3:N15"/>
    <mergeCell ref="A1:B1"/>
  </mergeCells>
  <conditionalFormatting sqref="B2 B4:B1048576">
    <cfRule type="cellIs" dxfId="3" priority="2" operator="equal">
      <formula>"N"</formula>
    </cfRule>
  </conditionalFormatting>
  <conditionalFormatting sqref="B3">
    <cfRule type="cellIs" dxfId="2" priority="1" operator="equal">
      <formula>"N"</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1D8A-14C2-40C2-9C05-E851EC44E6EE}">
  <sheetPr>
    <tabColor rgb="FFFFFF00"/>
  </sheetPr>
  <dimension ref="A1:O77"/>
  <sheetViews>
    <sheetView showGridLines="0" zoomScale="90" zoomScaleNormal="90" workbookViewId="0">
      <pane ySplit="3" topLeftCell="A4" activePane="bottomLeft" state="frozen"/>
      <selection pane="bottomLeft" activeCell="O6" sqref="O6"/>
    </sheetView>
  </sheetViews>
  <sheetFormatPr defaultColWidth="0" defaultRowHeight="14.25" x14ac:dyDescent="0.2"/>
  <cols>
    <col min="1" max="1" width="58.5703125" style="1" customWidth="1"/>
    <col min="2" max="2" width="16.7109375" style="1" customWidth="1"/>
    <col min="3" max="3" width="49.140625" style="1" customWidth="1"/>
    <col min="4" max="15" width="9.140625" style="1" customWidth="1"/>
    <col min="16" max="16384" width="8.85546875" style="1" hidden="1"/>
  </cols>
  <sheetData>
    <row r="1" spans="1:14" ht="52.5" customHeight="1" x14ac:dyDescent="0.2">
      <c r="A1" s="101" t="s">
        <v>136</v>
      </c>
      <c r="B1" s="101"/>
    </row>
    <row r="2" spans="1:14" ht="15" thickBot="1" x14ac:dyDescent="0.25"/>
    <row r="3" spans="1:14" ht="29.45" customHeight="1" thickBot="1" x14ac:dyDescent="0.45">
      <c r="A3" s="12" t="s">
        <v>20</v>
      </c>
      <c r="B3" s="32" t="s">
        <v>114</v>
      </c>
      <c r="C3" s="33" t="s">
        <v>21</v>
      </c>
      <c r="E3" s="102" t="s">
        <v>139</v>
      </c>
      <c r="F3" s="103"/>
      <c r="G3" s="103"/>
      <c r="H3" s="103"/>
      <c r="I3" s="103"/>
      <c r="J3" s="103"/>
      <c r="K3" s="103"/>
      <c r="L3" s="103"/>
      <c r="M3" s="103"/>
      <c r="N3" s="104"/>
    </row>
    <row r="4" spans="1:14" ht="15.75" thickTop="1" x14ac:dyDescent="0.25">
      <c r="A4" s="13" t="s">
        <v>17</v>
      </c>
      <c r="B4" s="14"/>
      <c r="C4" s="15"/>
      <c r="E4" s="105"/>
      <c r="F4" s="111"/>
      <c r="G4" s="111"/>
      <c r="H4" s="111"/>
      <c r="I4" s="111"/>
      <c r="J4" s="111"/>
      <c r="K4" s="111"/>
      <c r="L4" s="111"/>
      <c r="M4" s="111"/>
      <c r="N4" s="107"/>
    </row>
    <row r="5" spans="1:14" x14ac:dyDescent="0.2">
      <c r="A5" s="16" t="s">
        <v>17</v>
      </c>
      <c r="B5" s="17" t="s">
        <v>7</v>
      </c>
      <c r="C5" s="18">
        <v>700000</v>
      </c>
      <c r="E5" s="105"/>
      <c r="F5" s="111"/>
      <c r="G5" s="111"/>
      <c r="H5" s="111"/>
      <c r="I5" s="111"/>
      <c r="J5" s="111"/>
      <c r="K5" s="111"/>
      <c r="L5" s="111"/>
      <c r="M5" s="111"/>
      <c r="N5" s="107"/>
    </row>
    <row r="6" spans="1:14" ht="15" x14ac:dyDescent="0.25">
      <c r="A6" s="13" t="s">
        <v>22</v>
      </c>
      <c r="B6" s="14"/>
      <c r="C6" s="19"/>
      <c r="E6" s="105"/>
      <c r="F6" s="111"/>
      <c r="G6" s="111"/>
      <c r="H6" s="111"/>
      <c r="I6" s="111"/>
      <c r="J6" s="111"/>
      <c r="K6" s="111"/>
      <c r="L6" s="111"/>
      <c r="M6" s="111"/>
      <c r="N6" s="107"/>
    </row>
    <row r="7" spans="1:14" x14ac:dyDescent="0.2">
      <c r="A7" s="16" t="s">
        <v>23</v>
      </c>
      <c r="B7" s="17" t="s">
        <v>7</v>
      </c>
      <c r="C7" s="18">
        <v>0</v>
      </c>
      <c r="E7" s="105"/>
      <c r="F7" s="111"/>
      <c r="G7" s="111"/>
      <c r="H7" s="111"/>
      <c r="I7" s="111"/>
      <c r="J7" s="111"/>
      <c r="K7" s="111"/>
      <c r="L7" s="111"/>
      <c r="M7" s="111"/>
      <c r="N7" s="107"/>
    </row>
    <row r="8" spans="1:14" x14ac:dyDescent="0.2">
      <c r="A8" s="20" t="s">
        <v>24</v>
      </c>
      <c r="B8" s="14"/>
      <c r="C8" s="19"/>
      <c r="E8" s="105"/>
      <c r="F8" s="111"/>
      <c r="G8" s="111"/>
      <c r="H8" s="111"/>
      <c r="I8" s="111"/>
      <c r="J8" s="111"/>
      <c r="K8" s="111"/>
      <c r="L8" s="111"/>
      <c r="M8" s="111"/>
      <c r="N8" s="107"/>
    </row>
    <row r="9" spans="1:14" x14ac:dyDescent="0.2">
      <c r="A9" s="21" t="s">
        <v>25</v>
      </c>
      <c r="B9" s="17" t="s">
        <v>7</v>
      </c>
      <c r="C9" s="18">
        <v>25000</v>
      </c>
      <c r="E9" s="105"/>
      <c r="F9" s="111"/>
      <c r="G9" s="111"/>
      <c r="H9" s="111"/>
      <c r="I9" s="111"/>
      <c r="J9" s="111"/>
      <c r="K9" s="111"/>
      <c r="L9" s="111"/>
      <c r="M9" s="111"/>
      <c r="N9" s="107"/>
    </row>
    <row r="10" spans="1:14" x14ac:dyDescent="0.2">
      <c r="A10" s="21" t="s">
        <v>26</v>
      </c>
      <c r="B10" s="17" t="s">
        <v>7</v>
      </c>
      <c r="C10" s="18">
        <v>0</v>
      </c>
      <c r="E10" s="105"/>
      <c r="F10" s="111"/>
      <c r="G10" s="111"/>
      <c r="H10" s="111"/>
      <c r="I10" s="111"/>
      <c r="J10" s="111"/>
      <c r="K10" s="111"/>
      <c r="L10" s="111"/>
      <c r="M10" s="111"/>
      <c r="N10" s="107"/>
    </row>
    <row r="11" spans="1:14" x14ac:dyDescent="0.2">
      <c r="A11" s="21" t="s">
        <v>27</v>
      </c>
      <c r="B11" s="17" t="s">
        <v>7</v>
      </c>
      <c r="C11" s="18">
        <v>200000</v>
      </c>
      <c r="E11" s="105"/>
      <c r="F11" s="111"/>
      <c r="G11" s="111"/>
      <c r="H11" s="111"/>
      <c r="I11" s="111"/>
      <c r="J11" s="111"/>
      <c r="K11" s="111"/>
      <c r="L11" s="111"/>
      <c r="M11" s="111"/>
      <c r="N11" s="107"/>
    </row>
    <row r="12" spans="1:14" x14ac:dyDescent="0.2">
      <c r="A12" s="21" t="s">
        <v>28</v>
      </c>
      <c r="B12" s="17" t="s">
        <v>7</v>
      </c>
      <c r="C12" s="18">
        <v>0</v>
      </c>
      <c r="E12" s="105"/>
      <c r="F12" s="111"/>
      <c r="G12" s="111"/>
      <c r="H12" s="111"/>
      <c r="I12" s="111"/>
      <c r="J12" s="111"/>
      <c r="K12" s="111"/>
      <c r="L12" s="111"/>
      <c r="M12" s="111"/>
      <c r="N12" s="107"/>
    </row>
    <row r="13" spans="1:14" x14ac:dyDescent="0.2">
      <c r="A13" s="21" t="s">
        <v>29</v>
      </c>
      <c r="B13" s="17" t="s">
        <v>7</v>
      </c>
      <c r="C13" s="18">
        <v>90000</v>
      </c>
      <c r="E13" s="105"/>
      <c r="F13" s="111"/>
      <c r="G13" s="111"/>
      <c r="H13" s="111"/>
      <c r="I13" s="111"/>
      <c r="J13" s="111"/>
      <c r="K13" s="111"/>
      <c r="L13" s="111"/>
      <c r="M13" s="111"/>
      <c r="N13" s="107"/>
    </row>
    <row r="14" spans="1:14" x14ac:dyDescent="0.2">
      <c r="A14" s="21" t="s">
        <v>30</v>
      </c>
      <c r="B14" s="17" t="s">
        <v>7</v>
      </c>
      <c r="C14" s="18">
        <v>0</v>
      </c>
      <c r="E14" s="105"/>
      <c r="F14" s="111"/>
      <c r="G14" s="111"/>
      <c r="H14" s="111"/>
      <c r="I14" s="111"/>
      <c r="J14" s="111"/>
      <c r="K14" s="111"/>
      <c r="L14" s="111"/>
      <c r="M14" s="111"/>
      <c r="N14" s="107"/>
    </row>
    <row r="15" spans="1:14" x14ac:dyDescent="0.2">
      <c r="A15" s="21" t="s">
        <v>31</v>
      </c>
      <c r="B15" s="17" t="s">
        <v>7</v>
      </c>
      <c r="C15" s="18">
        <v>0</v>
      </c>
      <c r="E15" s="108"/>
      <c r="F15" s="109"/>
      <c r="G15" s="109"/>
      <c r="H15" s="109"/>
      <c r="I15" s="109"/>
      <c r="J15" s="109"/>
      <c r="K15" s="109"/>
      <c r="L15" s="109"/>
      <c r="M15" s="109"/>
      <c r="N15" s="110"/>
    </row>
    <row r="16" spans="1:14" ht="15" x14ac:dyDescent="0.25">
      <c r="A16" s="13" t="s">
        <v>32</v>
      </c>
      <c r="B16" s="14"/>
      <c r="C16" s="19"/>
    </row>
    <row r="17" spans="1:3" x14ac:dyDescent="0.2">
      <c r="A17" s="16" t="s">
        <v>33</v>
      </c>
      <c r="B17" s="17" t="s">
        <v>7</v>
      </c>
      <c r="C17" s="18">
        <v>350000</v>
      </c>
    </row>
    <row r="18" spans="1:3" x14ac:dyDescent="0.2">
      <c r="A18" s="16" t="s">
        <v>34</v>
      </c>
      <c r="B18" s="17" t="s">
        <v>7</v>
      </c>
      <c r="C18" s="18">
        <v>0</v>
      </c>
    </row>
    <row r="19" spans="1:3" x14ac:dyDescent="0.2">
      <c r="A19" s="16" t="s">
        <v>35</v>
      </c>
      <c r="B19" s="17" t="s">
        <v>7</v>
      </c>
      <c r="C19" s="18">
        <v>0</v>
      </c>
    </row>
    <row r="20" spans="1:3" x14ac:dyDescent="0.2">
      <c r="A20" s="16" t="s">
        <v>36</v>
      </c>
      <c r="B20" s="17" t="s">
        <v>7</v>
      </c>
      <c r="C20" s="18">
        <v>0</v>
      </c>
    </row>
    <row r="21" spans="1:3" x14ac:dyDescent="0.2">
      <c r="A21" s="16" t="s">
        <v>37</v>
      </c>
      <c r="B21" s="17" t="s">
        <v>7</v>
      </c>
      <c r="C21" s="18">
        <v>0</v>
      </c>
    </row>
    <row r="22" spans="1:3" x14ac:dyDescent="0.2">
      <c r="A22" s="16" t="s">
        <v>38</v>
      </c>
      <c r="B22" s="17" t="s">
        <v>7</v>
      </c>
      <c r="C22" s="18">
        <v>0</v>
      </c>
    </row>
    <row r="23" spans="1:3" x14ac:dyDescent="0.2">
      <c r="A23" s="16" t="s">
        <v>39</v>
      </c>
      <c r="B23" s="17" t="s">
        <v>7</v>
      </c>
      <c r="C23" s="18">
        <v>0</v>
      </c>
    </row>
    <row r="24" spans="1:3" ht="15" x14ac:dyDescent="0.25">
      <c r="A24" s="22" t="s">
        <v>13</v>
      </c>
      <c r="B24" s="14"/>
      <c r="C24" s="19"/>
    </row>
    <row r="25" spans="1:3" x14ac:dyDescent="0.2">
      <c r="A25" s="16" t="s">
        <v>40</v>
      </c>
      <c r="B25" s="17" t="s">
        <v>7</v>
      </c>
      <c r="C25" s="18">
        <v>0</v>
      </c>
    </row>
    <row r="26" spans="1:3" x14ac:dyDescent="0.2">
      <c r="A26" s="16" t="s">
        <v>41</v>
      </c>
      <c r="B26" s="17" t="s">
        <v>7</v>
      </c>
      <c r="C26" s="18">
        <v>400000</v>
      </c>
    </row>
    <row r="27" spans="1:3" ht="15" x14ac:dyDescent="0.25">
      <c r="A27" s="22" t="s">
        <v>42</v>
      </c>
      <c r="B27" s="14"/>
      <c r="C27" s="19"/>
    </row>
    <row r="28" spans="1:3" x14ac:dyDescent="0.2">
      <c r="A28" s="16" t="s">
        <v>25</v>
      </c>
      <c r="B28" s="17" t="s">
        <v>7</v>
      </c>
      <c r="C28" s="18">
        <v>0</v>
      </c>
    </row>
    <row r="29" spans="1:3" x14ac:dyDescent="0.2">
      <c r="A29" s="16" t="s">
        <v>43</v>
      </c>
      <c r="B29" s="17" t="s">
        <v>7</v>
      </c>
      <c r="C29" s="18">
        <v>0</v>
      </c>
    </row>
    <row r="30" spans="1:3" x14ac:dyDescent="0.2">
      <c r="A30" s="16" t="s">
        <v>44</v>
      </c>
      <c r="B30" s="17" t="s">
        <v>7</v>
      </c>
      <c r="C30" s="18">
        <v>0</v>
      </c>
    </row>
    <row r="31" spans="1:3" x14ac:dyDescent="0.2">
      <c r="A31" s="16" t="s">
        <v>45</v>
      </c>
      <c r="B31" s="17" t="s">
        <v>7</v>
      </c>
      <c r="C31" s="18">
        <v>0</v>
      </c>
    </row>
    <row r="32" spans="1:3" x14ac:dyDescent="0.2">
      <c r="A32" s="16" t="s">
        <v>46</v>
      </c>
      <c r="B32" s="17" t="s">
        <v>7</v>
      </c>
      <c r="C32" s="18">
        <v>0</v>
      </c>
    </row>
    <row r="33" spans="1:3" x14ac:dyDescent="0.2">
      <c r="A33" s="16" t="s">
        <v>47</v>
      </c>
      <c r="B33" s="17" t="s">
        <v>7</v>
      </c>
      <c r="C33" s="18">
        <v>0</v>
      </c>
    </row>
    <row r="34" spans="1:3" ht="15" x14ac:dyDescent="0.25">
      <c r="A34" s="22" t="s">
        <v>48</v>
      </c>
      <c r="B34" s="14"/>
      <c r="C34" s="15"/>
    </row>
    <row r="35" spans="1:3" x14ac:dyDescent="0.2">
      <c r="A35" s="16" t="s">
        <v>49</v>
      </c>
      <c r="B35" s="17" t="s">
        <v>7</v>
      </c>
      <c r="C35" s="18">
        <v>0</v>
      </c>
    </row>
    <row r="36" spans="1:3" x14ac:dyDescent="0.2">
      <c r="A36" s="16" t="s">
        <v>50</v>
      </c>
      <c r="B36" s="17" t="s">
        <v>7</v>
      </c>
      <c r="C36" s="18">
        <v>0</v>
      </c>
    </row>
    <row r="37" spans="1:3" x14ac:dyDescent="0.2">
      <c r="A37" s="16" t="s">
        <v>51</v>
      </c>
      <c r="B37" s="17" t="s">
        <v>7</v>
      </c>
      <c r="C37" s="18">
        <v>0</v>
      </c>
    </row>
    <row r="38" spans="1:3" ht="15" thickBot="1" x14ac:dyDescent="0.25">
      <c r="A38" s="16" t="s">
        <v>52</v>
      </c>
      <c r="B38" s="17" t="s">
        <v>7</v>
      </c>
      <c r="C38" s="18">
        <v>0</v>
      </c>
    </row>
    <row r="39" spans="1:3" ht="29.25" thickTop="1" thickBot="1" x14ac:dyDescent="0.45">
      <c r="A39" s="23" t="s">
        <v>53</v>
      </c>
      <c r="B39" s="99" t="s">
        <v>54</v>
      </c>
      <c r="C39" s="100"/>
    </row>
    <row r="40" spans="1:3" ht="15.75" thickTop="1" x14ac:dyDescent="0.25">
      <c r="A40" s="22" t="s">
        <v>53</v>
      </c>
      <c r="B40" s="14"/>
      <c r="C40" s="15"/>
    </row>
    <row r="41" spans="1:3" x14ac:dyDescent="0.2">
      <c r="A41" s="16" t="s">
        <v>55</v>
      </c>
      <c r="B41" s="17" t="s">
        <v>7</v>
      </c>
      <c r="C41" s="18">
        <v>10000</v>
      </c>
    </row>
    <row r="42" spans="1:3" x14ac:dyDescent="0.2">
      <c r="A42" s="16" t="s">
        <v>56</v>
      </c>
      <c r="B42" s="17" t="s">
        <v>7</v>
      </c>
      <c r="C42" s="18">
        <v>40000</v>
      </c>
    </row>
    <row r="43" spans="1:3" x14ac:dyDescent="0.2">
      <c r="A43" s="16" t="s">
        <v>57</v>
      </c>
      <c r="B43" s="17" t="s">
        <v>58</v>
      </c>
      <c r="C43" s="18">
        <v>0</v>
      </c>
    </row>
    <row r="44" spans="1:3" ht="15" thickBot="1" x14ac:dyDescent="0.25">
      <c r="A44" s="16" t="s">
        <v>59</v>
      </c>
      <c r="B44" s="17" t="s">
        <v>58</v>
      </c>
      <c r="C44" s="18">
        <v>0</v>
      </c>
    </row>
    <row r="45" spans="1:3" ht="29.25" thickTop="1" thickBot="1" x14ac:dyDescent="0.45">
      <c r="A45" s="23" t="s">
        <v>60</v>
      </c>
      <c r="B45" s="99" t="s">
        <v>61</v>
      </c>
      <c r="C45" s="100"/>
    </row>
    <row r="46" spans="1:3" ht="15.75" thickTop="1" x14ac:dyDescent="0.25">
      <c r="A46" s="22" t="s">
        <v>62</v>
      </c>
      <c r="B46" s="14"/>
      <c r="C46" s="15"/>
    </row>
    <row r="47" spans="1:3" x14ac:dyDescent="0.2">
      <c r="A47" s="16" t="s">
        <v>63</v>
      </c>
      <c r="B47" s="17" t="s">
        <v>58</v>
      </c>
      <c r="C47" s="18">
        <v>80000</v>
      </c>
    </row>
    <row r="48" spans="1:3" x14ac:dyDescent="0.2">
      <c r="A48" s="16" t="s">
        <v>64</v>
      </c>
      <c r="B48" s="17" t="s">
        <v>58</v>
      </c>
      <c r="C48" s="18">
        <v>0</v>
      </c>
    </row>
    <row r="49" spans="1:3" x14ac:dyDescent="0.2">
      <c r="A49" s="16" t="s">
        <v>65</v>
      </c>
      <c r="B49" s="17" t="s">
        <v>58</v>
      </c>
      <c r="C49" s="18">
        <v>0</v>
      </c>
    </row>
    <row r="50" spans="1:3" x14ac:dyDescent="0.2">
      <c r="A50" s="16" t="s">
        <v>66</v>
      </c>
      <c r="B50" s="17" t="s">
        <v>58</v>
      </c>
      <c r="C50" s="18">
        <v>0</v>
      </c>
    </row>
    <row r="51" spans="1:3" ht="15" x14ac:dyDescent="0.25">
      <c r="A51" s="22" t="s">
        <v>67</v>
      </c>
      <c r="B51" s="14"/>
      <c r="C51" s="19"/>
    </row>
    <row r="52" spans="1:3" x14ac:dyDescent="0.2">
      <c r="A52" s="16" t="s">
        <v>68</v>
      </c>
      <c r="B52" s="17" t="s">
        <v>7</v>
      </c>
      <c r="C52" s="18">
        <v>0</v>
      </c>
    </row>
    <row r="53" spans="1:3" x14ac:dyDescent="0.2">
      <c r="A53" s="16" t="s">
        <v>69</v>
      </c>
      <c r="B53" s="17" t="s">
        <v>7</v>
      </c>
      <c r="C53" s="18">
        <v>90000</v>
      </c>
    </row>
    <row r="54" spans="1:3" x14ac:dyDescent="0.2">
      <c r="A54" s="16" t="s">
        <v>70</v>
      </c>
      <c r="B54" s="17" t="s">
        <v>7</v>
      </c>
      <c r="C54" s="18">
        <v>0</v>
      </c>
    </row>
    <row r="55" spans="1:3" x14ac:dyDescent="0.2">
      <c r="A55" s="16" t="s">
        <v>71</v>
      </c>
      <c r="B55" s="17" t="s">
        <v>7</v>
      </c>
      <c r="C55" s="18"/>
    </row>
    <row r="56" spans="1:3" x14ac:dyDescent="0.2">
      <c r="A56" s="16" t="s">
        <v>72</v>
      </c>
      <c r="B56" s="17" t="s">
        <v>7</v>
      </c>
      <c r="C56" s="18">
        <v>0</v>
      </c>
    </row>
    <row r="57" spans="1:3" x14ac:dyDescent="0.2">
      <c r="A57" s="16" t="s">
        <v>73</v>
      </c>
      <c r="B57" s="17" t="s">
        <v>7</v>
      </c>
      <c r="C57" s="18">
        <v>135000</v>
      </c>
    </row>
    <row r="58" spans="1:3" x14ac:dyDescent="0.2">
      <c r="A58" s="16" t="s">
        <v>74</v>
      </c>
      <c r="B58" s="17" t="s">
        <v>7</v>
      </c>
      <c r="C58" s="18">
        <v>0</v>
      </c>
    </row>
    <row r="59" spans="1:3" x14ac:dyDescent="0.2">
      <c r="A59" s="16" t="s">
        <v>75</v>
      </c>
      <c r="B59" s="17" t="s">
        <v>7</v>
      </c>
      <c r="C59" s="18">
        <v>0</v>
      </c>
    </row>
    <row r="60" spans="1:3" x14ac:dyDescent="0.2">
      <c r="A60" s="16" t="s">
        <v>76</v>
      </c>
      <c r="B60" s="17" t="s">
        <v>7</v>
      </c>
      <c r="C60" s="18">
        <v>0</v>
      </c>
    </row>
    <row r="61" spans="1:3" x14ac:dyDescent="0.2">
      <c r="A61" s="16" t="s">
        <v>77</v>
      </c>
      <c r="B61" s="17" t="s">
        <v>7</v>
      </c>
      <c r="C61" s="18">
        <v>0</v>
      </c>
    </row>
    <row r="62" spans="1:3" x14ac:dyDescent="0.2">
      <c r="A62" s="16" t="s">
        <v>52</v>
      </c>
      <c r="B62" s="17" t="s">
        <v>7</v>
      </c>
      <c r="C62" s="18">
        <v>0</v>
      </c>
    </row>
    <row r="63" spans="1:3" ht="15" x14ac:dyDescent="0.25">
      <c r="A63" s="22" t="s">
        <v>78</v>
      </c>
      <c r="B63" s="14"/>
      <c r="C63" s="19"/>
    </row>
    <row r="64" spans="1:3" x14ac:dyDescent="0.2">
      <c r="A64" s="16" t="s">
        <v>79</v>
      </c>
      <c r="B64" s="17" t="s">
        <v>7</v>
      </c>
      <c r="C64" s="18">
        <v>0</v>
      </c>
    </row>
    <row r="65" spans="1:3" x14ac:dyDescent="0.2">
      <c r="A65" s="16" t="s">
        <v>80</v>
      </c>
      <c r="B65" s="17" t="s">
        <v>7</v>
      </c>
      <c r="C65" s="18">
        <v>0</v>
      </c>
    </row>
    <row r="66" spans="1:3" x14ac:dyDescent="0.2">
      <c r="A66" s="16" t="s">
        <v>81</v>
      </c>
      <c r="B66" s="17" t="s">
        <v>58</v>
      </c>
      <c r="C66" s="18">
        <v>0</v>
      </c>
    </row>
    <row r="67" spans="1:3" x14ac:dyDescent="0.2">
      <c r="A67" s="16" t="s">
        <v>82</v>
      </c>
      <c r="B67" s="17" t="s">
        <v>7</v>
      </c>
      <c r="C67" s="18">
        <v>0</v>
      </c>
    </row>
    <row r="68" spans="1:3" x14ac:dyDescent="0.2">
      <c r="A68" s="16" t="s">
        <v>83</v>
      </c>
      <c r="B68" s="17" t="s">
        <v>7</v>
      </c>
      <c r="C68" s="18">
        <v>0</v>
      </c>
    </row>
    <row r="69" spans="1:3" x14ac:dyDescent="0.2">
      <c r="A69" s="16" t="s">
        <v>84</v>
      </c>
      <c r="B69" s="17" t="s">
        <v>7</v>
      </c>
      <c r="C69" s="18">
        <v>0</v>
      </c>
    </row>
    <row r="70" spans="1:3" x14ac:dyDescent="0.2">
      <c r="A70" s="16" t="s">
        <v>85</v>
      </c>
      <c r="B70" s="17" t="s">
        <v>7</v>
      </c>
      <c r="C70" s="18">
        <v>0</v>
      </c>
    </row>
    <row r="71" spans="1:3" x14ac:dyDescent="0.2">
      <c r="A71" s="16" t="s">
        <v>86</v>
      </c>
      <c r="B71" s="17" t="s">
        <v>7</v>
      </c>
      <c r="C71" s="18">
        <v>0</v>
      </c>
    </row>
    <row r="72" spans="1:3" x14ac:dyDescent="0.2">
      <c r="A72" s="16" t="s">
        <v>87</v>
      </c>
      <c r="B72" s="17" t="s">
        <v>58</v>
      </c>
      <c r="C72" s="18">
        <v>0</v>
      </c>
    </row>
    <row r="73" spans="1:3" x14ac:dyDescent="0.2">
      <c r="A73" s="16" t="s">
        <v>88</v>
      </c>
      <c r="B73" s="17" t="s">
        <v>58</v>
      </c>
      <c r="C73" s="18">
        <v>0</v>
      </c>
    </row>
    <row r="74" spans="1:3" x14ac:dyDescent="0.2">
      <c r="A74" s="16" t="s">
        <v>89</v>
      </c>
      <c r="B74" s="17" t="s">
        <v>58</v>
      </c>
      <c r="C74" s="18">
        <v>0</v>
      </c>
    </row>
    <row r="75" spans="1:3" x14ac:dyDescent="0.2">
      <c r="A75" s="16" t="s">
        <v>90</v>
      </c>
      <c r="B75" s="17" t="s">
        <v>7</v>
      </c>
      <c r="C75" s="18">
        <v>0</v>
      </c>
    </row>
    <row r="76" spans="1:3" ht="23.25" x14ac:dyDescent="0.35">
      <c r="A76" s="27" t="s">
        <v>12</v>
      </c>
      <c r="B76" s="14"/>
      <c r="C76" s="19">
        <f>SUM(C5:C75)</f>
        <v>2120000</v>
      </c>
    </row>
    <row r="77" spans="1:3" ht="24" thickBot="1" x14ac:dyDescent="0.4">
      <c r="A77" s="28" t="s">
        <v>91</v>
      </c>
      <c r="B77" s="29"/>
      <c r="C77" s="30">
        <f ca="1">SUMIF(B5:C75, "Y", C5:C75)</f>
        <v>2040000</v>
      </c>
    </row>
  </sheetData>
  <mergeCells count="4">
    <mergeCell ref="B39:C39"/>
    <mergeCell ref="B45:C45"/>
    <mergeCell ref="E3:N15"/>
    <mergeCell ref="A1:B1"/>
  </mergeCells>
  <conditionalFormatting sqref="B2 B4:B1048576">
    <cfRule type="cellIs" dxfId="1" priority="2" operator="equal">
      <formula>"N"</formula>
    </cfRule>
  </conditionalFormatting>
  <conditionalFormatting sqref="B3">
    <cfRule type="cellIs" dxfId="0" priority="1" operator="equal">
      <formula>"N"</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3C6AF141D17B4D9DC3A54414AFB21A" ma:contentTypeVersion="11" ma:contentTypeDescription="Create a new document." ma:contentTypeScope="" ma:versionID="a06a1f9ebc2f2d0578903cffefec1052">
  <xsd:schema xmlns:xsd="http://www.w3.org/2001/XMLSchema" xmlns:xs="http://www.w3.org/2001/XMLSchema" xmlns:p="http://schemas.microsoft.com/office/2006/metadata/properties" xmlns:ns2="432e5256-5601-49de-aebd-b1a52cfa6481" xmlns:ns3="4ce447da-e05e-48ef-95f5-43d9e5ae4787" targetNamespace="http://schemas.microsoft.com/office/2006/metadata/properties" ma:root="true" ma:fieldsID="ed93f1c305f1e3d70a62b5d7d0e96828" ns2:_="" ns3:_="">
    <xsd:import namespace="432e5256-5601-49de-aebd-b1a52cfa6481"/>
    <xsd:import namespace="4ce447da-e05e-48ef-95f5-43d9e5ae47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2e5256-5601-49de-aebd-b1a52cfa64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e447da-e05e-48ef-95f5-43d9e5ae47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C23194-B3A2-4D12-8F27-1DACEC3D59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2e5256-5601-49de-aebd-b1a52cfa6481"/>
    <ds:schemaRef ds:uri="4ce447da-e05e-48ef-95f5-43d9e5ae47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61FB01-9AFA-4184-93E5-40A24451D97A}">
  <ds:schemaRefs>
    <ds:schemaRef ds:uri="432e5256-5601-49de-aebd-b1a52cfa6481"/>
    <ds:schemaRef ds:uri="http://schemas.microsoft.com/office/2006/metadata/properties"/>
    <ds:schemaRef ds:uri="http://purl.org/dc/terms/"/>
    <ds:schemaRef ds:uri="4ce447da-e05e-48ef-95f5-43d9e5ae4787"/>
    <ds:schemaRef ds:uri="http://purl.org/dc/elements/1.1/"/>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BBFEB6D2-4B1A-4785-A332-CD476604FF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Eligible and Ineligible Revenue</vt:lpstr>
      <vt:lpstr>Calculator</vt:lpstr>
      <vt:lpstr>2020 Revenue_Actual_Revenue</vt:lpstr>
      <vt:lpstr>2019 Revenue Statement</vt:lpstr>
      <vt:lpstr>2018 Revenue Statement</vt:lpstr>
      <vt:lpstr>2017 Revenue Statement</vt:lpstr>
      <vt:lpstr>2016 Revenue Statement</vt:lpstr>
    </vt:vector>
  </TitlesOfParts>
  <Company>Mauldin &amp; Jenkins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Trey Scott</dc:creator>
  <cp:lastModifiedBy>Monica Wawrzyniak</cp:lastModifiedBy>
  <cp:lastPrinted>2021-07-20T16:27:41Z</cp:lastPrinted>
  <dcterms:created xsi:type="dcterms:W3CDTF">2021-06-01T16:24:19Z</dcterms:created>
  <dcterms:modified xsi:type="dcterms:W3CDTF">2021-08-20T20:31:14Z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0x010100D33C6AF141D17B4D9DC3A54414AFB21A</vt:lpwstr>
  </property>
</Properties>
</file>